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055" windowHeight="7185"/>
  </bookViews>
  <sheets>
    <sheet name="Odisha revised " sheetId="1" r:id="rId1"/>
  </sheets>
  <externalReferences>
    <externalReference r:id="rId2"/>
  </externalReferences>
  <definedNames>
    <definedName name="_xlnm.Print_Area" localSheetId="0">'Odisha revised '!$A$1:$H$1027</definedName>
  </definedNames>
  <calcPr calcId="145621"/>
</workbook>
</file>

<file path=xl/calcChain.xml><?xml version="1.0" encoding="utf-8"?>
<calcChain xmlns="http://schemas.openxmlformats.org/spreadsheetml/2006/main">
  <c r="E1016" i="1" l="1"/>
  <c r="C1021" i="1" s="1"/>
  <c r="D1016" i="1"/>
  <c r="B1021" i="1" s="1"/>
  <c r="G1014" i="1"/>
  <c r="E989" i="1"/>
  <c r="C994" i="1" s="1"/>
  <c r="D989" i="1"/>
  <c r="B994" i="1" s="1"/>
  <c r="I981" i="1"/>
  <c r="I980" i="1"/>
  <c r="I979" i="1"/>
  <c r="I978" i="1"/>
  <c r="J973" i="1"/>
  <c r="A972" i="1"/>
  <c r="G972" i="1" s="1"/>
  <c r="D966" i="1"/>
  <c r="B972" i="1" s="1"/>
  <c r="H972" i="1" s="1"/>
  <c r="C966" i="1"/>
  <c r="E965" i="1"/>
  <c r="F965" i="1" s="1"/>
  <c r="E964" i="1"/>
  <c r="F964" i="1" s="1"/>
  <c r="E963" i="1"/>
  <c r="E956" i="1"/>
  <c r="D956" i="1"/>
  <c r="C954" i="1"/>
  <c r="F954" i="1" s="1"/>
  <c r="D948" i="1"/>
  <c r="C948" i="1"/>
  <c r="E947" i="1"/>
  <c r="F947" i="1" s="1"/>
  <c r="F946" i="1"/>
  <c r="E946" i="1"/>
  <c r="E945" i="1"/>
  <c r="F945" i="1" s="1"/>
  <c r="E902" i="1"/>
  <c r="F901" i="1"/>
  <c r="C901" i="1"/>
  <c r="C937" i="1" s="1"/>
  <c r="C900" i="1"/>
  <c r="C936" i="1" s="1"/>
  <c r="C899" i="1"/>
  <c r="F899" i="1" s="1"/>
  <c r="F898" i="1"/>
  <c r="C898" i="1"/>
  <c r="C934" i="1" s="1"/>
  <c r="F897" i="1"/>
  <c r="C897" i="1"/>
  <c r="C933" i="1" s="1"/>
  <c r="C896" i="1"/>
  <c r="C932" i="1" s="1"/>
  <c r="C895" i="1"/>
  <c r="F895" i="1" s="1"/>
  <c r="F894" i="1"/>
  <c r="C894" i="1"/>
  <c r="C930" i="1" s="1"/>
  <c r="F893" i="1"/>
  <c r="C893" i="1"/>
  <c r="C929" i="1" s="1"/>
  <c r="C892" i="1"/>
  <c r="C928" i="1" s="1"/>
  <c r="C891" i="1"/>
  <c r="F891" i="1" s="1"/>
  <c r="C890" i="1"/>
  <c r="F890" i="1" s="1"/>
  <c r="C889" i="1"/>
  <c r="C925" i="1" s="1"/>
  <c r="C888" i="1"/>
  <c r="C924" i="1" s="1"/>
  <c r="C887" i="1"/>
  <c r="F887" i="1" s="1"/>
  <c r="C886" i="1"/>
  <c r="F886" i="1" s="1"/>
  <c r="F885" i="1"/>
  <c r="C885" i="1"/>
  <c r="C921" i="1" s="1"/>
  <c r="C884" i="1"/>
  <c r="C920" i="1" s="1"/>
  <c r="C883" i="1"/>
  <c r="F883" i="1" s="1"/>
  <c r="C882" i="1"/>
  <c r="F882" i="1" s="1"/>
  <c r="C881" i="1"/>
  <c r="C917" i="1" s="1"/>
  <c r="C880" i="1"/>
  <c r="C916" i="1" s="1"/>
  <c r="C879" i="1"/>
  <c r="F879" i="1" s="1"/>
  <c r="C878" i="1"/>
  <c r="F878" i="1" s="1"/>
  <c r="F877" i="1"/>
  <c r="C877" i="1"/>
  <c r="C913" i="1" s="1"/>
  <c r="C876" i="1"/>
  <c r="C912" i="1" s="1"/>
  <c r="C875" i="1"/>
  <c r="F875" i="1" s="1"/>
  <c r="C874" i="1"/>
  <c r="F874" i="1" s="1"/>
  <c r="C873" i="1"/>
  <c r="C909" i="1" s="1"/>
  <c r="C872" i="1"/>
  <c r="C908" i="1" s="1"/>
  <c r="E866" i="1"/>
  <c r="D866" i="1"/>
  <c r="C866" i="1"/>
  <c r="F865" i="1"/>
  <c r="D901" i="1" s="1"/>
  <c r="D937" i="1" s="1"/>
  <c r="E937" i="1" s="1"/>
  <c r="F864" i="1"/>
  <c r="G864" i="1" s="1"/>
  <c r="F863" i="1"/>
  <c r="D899" i="1" s="1"/>
  <c r="D935" i="1" s="1"/>
  <c r="E935" i="1" s="1"/>
  <c r="F862" i="1"/>
  <c r="D898" i="1" s="1"/>
  <c r="D934" i="1" s="1"/>
  <c r="E934" i="1" s="1"/>
  <c r="F934" i="1" s="1"/>
  <c r="F861" i="1"/>
  <c r="D897" i="1" s="1"/>
  <c r="D933" i="1" s="1"/>
  <c r="E933" i="1" s="1"/>
  <c r="F933" i="1" s="1"/>
  <c r="F860" i="1"/>
  <c r="G860" i="1" s="1"/>
  <c r="F859" i="1"/>
  <c r="D895" i="1" s="1"/>
  <c r="D931" i="1" s="1"/>
  <c r="E931" i="1" s="1"/>
  <c r="F858" i="1"/>
  <c r="D894" i="1" s="1"/>
  <c r="D930" i="1" s="1"/>
  <c r="E930" i="1" s="1"/>
  <c r="F930" i="1" s="1"/>
  <c r="F857" i="1"/>
  <c r="D893" i="1" s="1"/>
  <c r="D929" i="1" s="1"/>
  <c r="E929" i="1" s="1"/>
  <c r="F856" i="1"/>
  <c r="G856" i="1" s="1"/>
  <c r="F855" i="1"/>
  <c r="D891" i="1" s="1"/>
  <c r="D927" i="1" s="1"/>
  <c r="E927" i="1" s="1"/>
  <c r="F854" i="1"/>
  <c r="D890" i="1" s="1"/>
  <c r="D926" i="1" s="1"/>
  <c r="E926" i="1" s="1"/>
  <c r="F853" i="1"/>
  <c r="D889" i="1" s="1"/>
  <c r="D925" i="1" s="1"/>
  <c r="E925" i="1" s="1"/>
  <c r="F852" i="1"/>
  <c r="G852" i="1" s="1"/>
  <c r="F851" i="1"/>
  <c r="D887" i="1" s="1"/>
  <c r="D923" i="1" s="1"/>
  <c r="E923" i="1" s="1"/>
  <c r="F850" i="1"/>
  <c r="D886" i="1" s="1"/>
  <c r="D922" i="1" s="1"/>
  <c r="E922" i="1" s="1"/>
  <c r="F849" i="1"/>
  <c r="D885" i="1" s="1"/>
  <c r="D921" i="1" s="1"/>
  <c r="E921" i="1" s="1"/>
  <c r="F921" i="1" s="1"/>
  <c r="F848" i="1"/>
  <c r="G848" i="1" s="1"/>
  <c r="F847" i="1"/>
  <c r="D883" i="1" s="1"/>
  <c r="D919" i="1" s="1"/>
  <c r="E919" i="1" s="1"/>
  <c r="F846" i="1"/>
  <c r="D882" i="1" s="1"/>
  <c r="D918" i="1" s="1"/>
  <c r="E918" i="1" s="1"/>
  <c r="F845" i="1"/>
  <c r="D881" i="1" s="1"/>
  <c r="D917" i="1" s="1"/>
  <c r="E917" i="1" s="1"/>
  <c r="F917" i="1" s="1"/>
  <c r="F844" i="1"/>
  <c r="G844" i="1" s="1"/>
  <c r="F843" i="1"/>
  <c r="D879" i="1" s="1"/>
  <c r="D915" i="1" s="1"/>
  <c r="E915" i="1" s="1"/>
  <c r="F842" i="1"/>
  <c r="D878" i="1" s="1"/>
  <c r="D914" i="1" s="1"/>
  <c r="E914" i="1" s="1"/>
  <c r="F841" i="1"/>
  <c r="D877" i="1" s="1"/>
  <c r="D913" i="1" s="1"/>
  <c r="E913" i="1" s="1"/>
  <c r="F840" i="1"/>
  <c r="G840" i="1" s="1"/>
  <c r="F839" i="1"/>
  <c r="D875" i="1" s="1"/>
  <c r="D911" i="1" s="1"/>
  <c r="E911" i="1" s="1"/>
  <c r="F838" i="1"/>
  <c r="D874" i="1" s="1"/>
  <c r="D910" i="1" s="1"/>
  <c r="E910" i="1" s="1"/>
  <c r="F837" i="1"/>
  <c r="D873" i="1" s="1"/>
  <c r="D909" i="1" s="1"/>
  <c r="E909" i="1" s="1"/>
  <c r="F836" i="1"/>
  <c r="G836" i="1" s="1"/>
  <c r="D829" i="1"/>
  <c r="C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D791" i="1"/>
  <c r="F790" i="1"/>
  <c r="E790" i="1"/>
  <c r="E789" i="1"/>
  <c r="F789" i="1" s="1"/>
  <c r="E788" i="1"/>
  <c r="F788" i="1" s="1"/>
  <c r="E787" i="1"/>
  <c r="F787" i="1" s="1"/>
  <c r="E786" i="1"/>
  <c r="F786" i="1" s="1"/>
  <c r="E785" i="1"/>
  <c r="F785" i="1" s="1"/>
  <c r="F784" i="1"/>
  <c r="E784" i="1"/>
  <c r="E783" i="1"/>
  <c r="F783" i="1" s="1"/>
  <c r="F782" i="1"/>
  <c r="E782" i="1"/>
  <c r="E781" i="1"/>
  <c r="F781" i="1" s="1"/>
  <c r="E780" i="1"/>
  <c r="F780" i="1" s="1"/>
  <c r="E779" i="1"/>
  <c r="F779" i="1" s="1"/>
  <c r="F778" i="1"/>
  <c r="E778" i="1"/>
  <c r="E777" i="1"/>
  <c r="F777" i="1" s="1"/>
  <c r="F776" i="1"/>
  <c r="E776" i="1"/>
  <c r="E775" i="1"/>
  <c r="F775" i="1" s="1"/>
  <c r="F774" i="1"/>
  <c r="E774" i="1"/>
  <c r="E773" i="1"/>
  <c r="F773" i="1" s="1"/>
  <c r="E772" i="1"/>
  <c r="F772" i="1" s="1"/>
  <c r="E771" i="1"/>
  <c r="F771" i="1" s="1"/>
  <c r="F770" i="1"/>
  <c r="E770" i="1"/>
  <c r="E769" i="1"/>
  <c r="F769" i="1" s="1"/>
  <c r="F768" i="1"/>
  <c r="E768" i="1"/>
  <c r="E767" i="1"/>
  <c r="F767" i="1" s="1"/>
  <c r="F766" i="1"/>
  <c r="E766" i="1"/>
  <c r="E765" i="1"/>
  <c r="F765" i="1" s="1"/>
  <c r="E764" i="1"/>
  <c r="F764" i="1" s="1"/>
  <c r="E763" i="1"/>
  <c r="F763" i="1" s="1"/>
  <c r="F762" i="1"/>
  <c r="E762" i="1"/>
  <c r="E761" i="1"/>
  <c r="E791" i="1" s="1"/>
  <c r="F791" i="1" s="1"/>
  <c r="D754" i="1"/>
  <c r="F753" i="1"/>
  <c r="E753" i="1"/>
  <c r="C753" i="1"/>
  <c r="C790" i="1" s="1"/>
  <c r="E752" i="1"/>
  <c r="F752" i="1" s="1"/>
  <c r="C752" i="1"/>
  <c r="C789" i="1" s="1"/>
  <c r="E751" i="1"/>
  <c r="F751" i="1" s="1"/>
  <c r="C751" i="1"/>
  <c r="C788" i="1" s="1"/>
  <c r="E750" i="1"/>
  <c r="F750" i="1" s="1"/>
  <c r="C750" i="1"/>
  <c r="C787" i="1" s="1"/>
  <c r="F749" i="1"/>
  <c r="E749" i="1"/>
  <c r="C749" i="1"/>
  <c r="C786" i="1" s="1"/>
  <c r="E748" i="1"/>
  <c r="F748" i="1" s="1"/>
  <c r="C748" i="1"/>
  <c r="C785" i="1" s="1"/>
  <c r="F747" i="1"/>
  <c r="E747" i="1"/>
  <c r="C747" i="1"/>
  <c r="C784" i="1" s="1"/>
  <c r="E746" i="1"/>
  <c r="F746" i="1" s="1"/>
  <c r="C746" i="1"/>
  <c r="C783" i="1" s="1"/>
  <c r="F745" i="1"/>
  <c r="E745" i="1"/>
  <c r="C745" i="1"/>
  <c r="C782" i="1" s="1"/>
  <c r="E744" i="1"/>
  <c r="F744" i="1" s="1"/>
  <c r="C744" i="1"/>
  <c r="C781" i="1" s="1"/>
  <c r="E743" i="1"/>
  <c r="F743" i="1" s="1"/>
  <c r="C743" i="1"/>
  <c r="C780" i="1" s="1"/>
  <c r="E742" i="1"/>
  <c r="F742" i="1" s="1"/>
  <c r="C742" i="1"/>
  <c r="C779" i="1" s="1"/>
  <c r="F741" i="1"/>
  <c r="E741" i="1"/>
  <c r="C741" i="1"/>
  <c r="C778" i="1" s="1"/>
  <c r="E740" i="1"/>
  <c r="F740" i="1" s="1"/>
  <c r="C740" i="1"/>
  <c r="C777" i="1" s="1"/>
  <c r="F739" i="1"/>
  <c r="E739" i="1"/>
  <c r="C739" i="1"/>
  <c r="C776" i="1" s="1"/>
  <c r="E738" i="1"/>
  <c r="F738" i="1" s="1"/>
  <c r="C738" i="1"/>
  <c r="C775" i="1" s="1"/>
  <c r="F737" i="1"/>
  <c r="E737" i="1"/>
  <c r="C737" i="1"/>
  <c r="C774" i="1" s="1"/>
  <c r="E736" i="1"/>
  <c r="F736" i="1" s="1"/>
  <c r="C736" i="1"/>
  <c r="C773" i="1" s="1"/>
  <c r="E735" i="1"/>
  <c r="F735" i="1" s="1"/>
  <c r="C735" i="1"/>
  <c r="C772" i="1" s="1"/>
  <c r="E734" i="1"/>
  <c r="F734" i="1" s="1"/>
  <c r="C734" i="1"/>
  <c r="C771" i="1" s="1"/>
  <c r="F733" i="1"/>
  <c r="E733" i="1"/>
  <c r="C733" i="1"/>
  <c r="C770" i="1" s="1"/>
  <c r="E732" i="1"/>
  <c r="F732" i="1" s="1"/>
  <c r="C732" i="1"/>
  <c r="C769" i="1" s="1"/>
  <c r="F731" i="1"/>
  <c r="E731" i="1"/>
  <c r="C731" i="1"/>
  <c r="C768" i="1" s="1"/>
  <c r="E730" i="1"/>
  <c r="F730" i="1" s="1"/>
  <c r="C730" i="1"/>
  <c r="C767" i="1" s="1"/>
  <c r="F729" i="1"/>
  <c r="E729" i="1"/>
  <c r="C729" i="1"/>
  <c r="C766" i="1" s="1"/>
  <c r="E728" i="1"/>
  <c r="F728" i="1" s="1"/>
  <c r="C728" i="1"/>
  <c r="C765" i="1" s="1"/>
  <c r="E727" i="1"/>
  <c r="F727" i="1" s="1"/>
  <c r="C727" i="1"/>
  <c r="C764" i="1" s="1"/>
  <c r="E726" i="1"/>
  <c r="F726" i="1" s="1"/>
  <c r="C726" i="1"/>
  <c r="C763" i="1" s="1"/>
  <c r="F725" i="1"/>
  <c r="E725" i="1"/>
  <c r="C725" i="1"/>
  <c r="C762" i="1" s="1"/>
  <c r="E724" i="1"/>
  <c r="F724" i="1" s="1"/>
  <c r="C724" i="1"/>
  <c r="C761" i="1" s="1"/>
  <c r="C791" i="1" s="1"/>
  <c r="D680" i="1"/>
  <c r="D644" i="1" s="1"/>
  <c r="E639" i="1"/>
  <c r="F638" i="1"/>
  <c r="G638" i="1" s="1"/>
  <c r="D638" i="1"/>
  <c r="D637" i="1"/>
  <c r="F637" i="1" s="1"/>
  <c r="D597" i="1" s="1"/>
  <c r="E597" i="1" s="1"/>
  <c r="F636" i="1"/>
  <c r="D596" i="1" s="1"/>
  <c r="E596" i="1" s="1"/>
  <c r="D636" i="1"/>
  <c r="D635" i="1"/>
  <c r="F635" i="1" s="1"/>
  <c r="D595" i="1" s="1"/>
  <c r="F634" i="1"/>
  <c r="D594" i="1" s="1"/>
  <c r="E594" i="1" s="1"/>
  <c r="D634" i="1"/>
  <c r="D633" i="1"/>
  <c r="F633" i="1" s="1"/>
  <c r="D593" i="1" s="1"/>
  <c r="E593" i="1" s="1"/>
  <c r="F632" i="1"/>
  <c r="D592" i="1" s="1"/>
  <c r="E592" i="1" s="1"/>
  <c r="D632" i="1"/>
  <c r="D631" i="1"/>
  <c r="F631" i="1" s="1"/>
  <c r="D591" i="1" s="1"/>
  <c r="F630" i="1"/>
  <c r="D590" i="1" s="1"/>
  <c r="E590" i="1" s="1"/>
  <c r="D630" i="1"/>
  <c r="D629" i="1"/>
  <c r="F629" i="1" s="1"/>
  <c r="D589" i="1" s="1"/>
  <c r="E589" i="1" s="1"/>
  <c r="F628" i="1"/>
  <c r="G628" i="1" s="1"/>
  <c r="D628" i="1"/>
  <c r="D627" i="1"/>
  <c r="F627" i="1" s="1"/>
  <c r="D587" i="1" s="1"/>
  <c r="F626" i="1"/>
  <c r="G626" i="1" s="1"/>
  <c r="D626" i="1"/>
  <c r="D625" i="1"/>
  <c r="F625" i="1" s="1"/>
  <c r="D585" i="1" s="1"/>
  <c r="E585" i="1" s="1"/>
  <c r="F624" i="1"/>
  <c r="G624" i="1" s="1"/>
  <c r="D624" i="1"/>
  <c r="D623" i="1"/>
  <c r="F623" i="1" s="1"/>
  <c r="D583" i="1" s="1"/>
  <c r="F622" i="1"/>
  <c r="G622" i="1" s="1"/>
  <c r="D622" i="1"/>
  <c r="D621" i="1"/>
  <c r="F621" i="1" s="1"/>
  <c r="D581" i="1" s="1"/>
  <c r="F620" i="1"/>
  <c r="G620" i="1" s="1"/>
  <c r="D620" i="1"/>
  <c r="D619" i="1"/>
  <c r="F619" i="1" s="1"/>
  <c r="D579" i="1" s="1"/>
  <c r="F618" i="1"/>
  <c r="G618" i="1" s="1"/>
  <c r="D618" i="1"/>
  <c r="D617" i="1"/>
  <c r="F617" i="1" s="1"/>
  <c r="D577" i="1" s="1"/>
  <c r="E577" i="1" s="1"/>
  <c r="F616" i="1"/>
  <c r="D576" i="1" s="1"/>
  <c r="E576" i="1" s="1"/>
  <c r="D616" i="1"/>
  <c r="D615" i="1"/>
  <c r="F615" i="1" s="1"/>
  <c r="D575" i="1" s="1"/>
  <c r="F614" i="1"/>
  <c r="D574" i="1" s="1"/>
  <c r="E574" i="1" s="1"/>
  <c r="D614" i="1"/>
  <c r="D613" i="1"/>
  <c r="F613" i="1" s="1"/>
  <c r="D573" i="1" s="1"/>
  <c r="F612" i="1"/>
  <c r="D572" i="1" s="1"/>
  <c r="E572" i="1" s="1"/>
  <c r="D612" i="1"/>
  <c r="D611" i="1"/>
  <c r="F611" i="1" s="1"/>
  <c r="D571" i="1" s="1"/>
  <c r="F610" i="1"/>
  <c r="D570" i="1" s="1"/>
  <c r="E570" i="1" s="1"/>
  <c r="D610" i="1"/>
  <c r="D609" i="1"/>
  <c r="F609" i="1" s="1"/>
  <c r="D569" i="1" s="1"/>
  <c r="C603" i="1"/>
  <c r="C598" i="1"/>
  <c r="C638" i="1" s="1"/>
  <c r="C679" i="1" s="1"/>
  <c r="E679" i="1" s="1"/>
  <c r="D716" i="1" s="1"/>
  <c r="C597" i="1"/>
  <c r="C637" i="1" s="1"/>
  <c r="C678" i="1" s="1"/>
  <c r="E678" i="1" s="1"/>
  <c r="D715" i="1" s="1"/>
  <c r="C596" i="1"/>
  <c r="C636" i="1" s="1"/>
  <c r="C677" i="1" s="1"/>
  <c r="E677" i="1" s="1"/>
  <c r="D714" i="1" s="1"/>
  <c r="C595" i="1"/>
  <c r="C594" i="1"/>
  <c r="C634" i="1" s="1"/>
  <c r="C675" i="1" s="1"/>
  <c r="E675" i="1" s="1"/>
  <c r="D712" i="1" s="1"/>
  <c r="C593" i="1"/>
  <c r="C633" i="1" s="1"/>
  <c r="C674" i="1" s="1"/>
  <c r="E674" i="1" s="1"/>
  <c r="D711" i="1" s="1"/>
  <c r="C592" i="1"/>
  <c r="C632" i="1" s="1"/>
  <c r="C673" i="1" s="1"/>
  <c r="E673" i="1" s="1"/>
  <c r="D710" i="1" s="1"/>
  <c r="C591" i="1"/>
  <c r="C590" i="1"/>
  <c r="C630" i="1" s="1"/>
  <c r="C671" i="1" s="1"/>
  <c r="E671" i="1" s="1"/>
  <c r="D708" i="1" s="1"/>
  <c r="E708" i="1" s="1"/>
  <c r="C589" i="1"/>
  <c r="C629" i="1" s="1"/>
  <c r="C670" i="1" s="1"/>
  <c r="E670" i="1" s="1"/>
  <c r="D707" i="1" s="1"/>
  <c r="D588" i="1"/>
  <c r="E588" i="1" s="1"/>
  <c r="C588" i="1"/>
  <c r="C628" i="1" s="1"/>
  <c r="C669" i="1" s="1"/>
  <c r="E669" i="1" s="1"/>
  <c r="D706" i="1" s="1"/>
  <c r="C587" i="1"/>
  <c r="D586" i="1"/>
  <c r="E586" i="1" s="1"/>
  <c r="C586" i="1"/>
  <c r="C626" i="1" s="1"/>
  <c r="C667" i="1" s="1"/>
  <c r="E667" i="1" s="1"/>
  <c r="D704" i="1" s="1"/>
  <c r="C585" i="1"/>
  <c r="C625" i="1" s="1"/>
  <c r="C666" i="1" s="1"/>
  <c r="E666" i="1" s="1"/>
  <c r="D703" i="1" s="1"/>
  <c r="C584" i="1"/>
  <c r="C624" i="1" s="1"/>
  <c r="C665" i="1" s="1"/>
  <c r="E665" i="1" s="1"/>
  <c r="D702" i="1" s="1"/>
  <c r="C583" i="1"/>
  <c r="C582" i="1"/>
  <c r="C622" i="1" s="1"/>
  <c r="C663" i="1" s="1"/>
  <c r="E663" i="1" s="1"/>
  <c r="D700" i="1" s="1"/>
  <c r="C581" i="1"/>
  <c r="C621" i="1" s="1"/>
  <c r="C662" i="1" s="1"/>
  <c r="E662" i="1" s="1"/>
  <c r="D699" i="1" s="1"/>
  <c r="C580" i="1"/>
  <c r="C620" i="1" s="1"/>
  <c r="C661" i="1" s="1"/>
  <c r="E661" i="1" s="1"/>
  <c r="D698" i="1" s="1"/>
  <c r="C579" i="1"/>
  <c r="C578" i="1"/>
  <c r="C618" i="1" s="1"/>
  <c r="C659" i="1" s="1"/>
  <c r="E659" i="1" s="1"/>
  <c r="D696" i="1" s="1"/>
  <c r="C577" i="1"/>
  <c r="C617" i="1" s="1"/>
  <c r="C658" i="1" s="1"/>
  <c r="E658" i="1" s="1"/>
  <c r="D695" i="1" s="1"/>
  <c r="C576" i="1"/>
  <c r="C616" i="1" s="1"/>
  <c r="C657" i="1" s="1"/>
  <c r="E657" i="1" s="1"/>
  <c r="D694" i="1" s="1"/>
  <c r="C575" i="1"/>
  <c r="C574" i="1"/>
  <c r="C614" i="1" s="1"/>
  <c r="C655" i="1" s="1"/>
  <c r="E655" i="1" s="1"/>
  <c r="D692" i="1" s="1"/>
  <c r="C573" i="1"/>
  <c r="C613" i="1" s="1"/>
  <c r="C654" i="1" s="1"/>
  <c r="E654" i="1" s="1"/>
  <c r="D691" i="1" s="1"/>
  <c r="C572" i="1"/>
  <c r="C612" i="1" s="1"/>
  <c r="C653" i="1" s="1"/>
  <c r="E653" i="1" s="1"/>
  <c r="D690" i="1" s="1"/>
  <c r="C571" i="1"/>
  <c r="C570" i="1"/>
  <c r="C610" i="1" s="1"/>
  <c r="C651" i="1" s="1"/>
  <c r="E651" i="1" s="1"/>
  <c r="D688" i="1" s="1"/>
  <c r="C569" i="1"/>
  <c r="C609" i="1" s="1"/>
  <c r="D563" i="1"/>
  <c r="C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22" i="1"/>
  <c r="D522" i="1"/>
  <c r="C522" i="1"/>
  <c r="A486" i="1" s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C486" i="1"/>
  <c r="D486" i="1" s="1"/>
  <c r="B486" i="1"/>
  <c r="D481" i="1"/>
  <c r="D445" i="1" s="1"/>
  <c r="E440" i="1"/>
  <c r="D439" i="1"/>
  <c r="F439" i="1" s="1"/>
  <c r="D438" i="1"/>
  <c r="F438" i="1" s="1"/>
  <c r="D437" i="1"/>
  <c r="F437" i="1" s="1"/>
  <c r="D436" i="1"/>
  <c r="F436" i="1" s="1"/>
  <c r="D435" i="1"/>
  <c r="F435" i="1" s="1"/>
  <c r="D434" i="1"/>
  <c r="F434" i="1" s="1"/>
  <c r="D433" i="1"/>
  <c r="F433" i="1" s="1"/>
  <c r="D432" i="1"/>
  <c r="F432" i="1" s="1"/>
  <c r="D431" i="1"/>
  <c r="F431" i="1" s="1"/>
  <c r="D430" i="1"/>
  <c r="F430" i="1" s="1"/>
  <c r="D429" i="1"/>
  <c r="F429" i="1" s="1"/>
  <c r="D428" i="1"/>
  <c r="F428" i="1" s="1"/>
  <c r="D427" i="1"/>
  <c r="F427" i="1" s="1"/>
  <c r="D426" i="1"/>
  <c r="F426" i="1" s="1"/>
  <c r="D425" i="1"/>
  <c r="F425" i="1" s="1"/>
  <c r="D424" i="1"/>
  <c r="F424" i="1" s="1"/>
  <c r="D423" i="1"/>
  <c r="F423" i="1" s="1"/>
  <c r="D422" i="1"/>
  <c r="F422" i="1" s="1"/>
  <c r="D421" i="1"/>
  <c r="F421" i="1" s="1"/>
  <c r="D420" i="1"/>
  <c r="F420" i="1" s="1"/>
  <c r="D419" i="1"/>
  <c r="F419" i="1" s="1"/>
  <c r="D418" i="1"/>
  <c r="F418" i="1" s="1"/>
  <c r="D417" i="1"/>
  <c r="F417" i="1" s="1"/>
  <c r="D416" i="1"/>
  <c r="F416" i="1" s="1"/>
  <c r="D415" i="1"/>
  <c r="F415" i="1" s="1"/>
  <c r="D414" i="1"/>
  <c r="F414" i="1" s="1"/>
  <c r="D413" i="1"/>
  <c r="F413" i="1" s="1"/>
  <c r="D412" i="1"/>
  <c r="F412" i="1" s="1"/>
  <c r="D411" i="1"/>
  <c r="F411" i="1" s="1"/>
  <c r="D410" i="1"/>
  <c r="D440" i="1" s="1"/>
  <c r="F440" i="1" s="1"/>
  <c r="C403" i="1"/>
  <c r="C972" i="1" s="1"/>
  <c r="D972" i="1" s="1"/>
  <c r="F972" i="1" s="1"/>
  <c r="C398" i="1"/>
  <c r="C439" i="1" s="1"/>
  <c r="C480" i="1" s="1"/>
  <c r="E480" i="1" s="1"/>
  <c r="C716" i="1" s="1"/>
  <c r="C397" i="1"/>
  <c r="C438" i="1" s="1"/>
  <c r="C479" i="1" s="1"/>
  <c r="E479" i="1" s="1"/>
  <c r="C715" i="1" s="1"/>
  <c r="C396" i="1"/>
  <c r="C437" i="1" s="1"/>
  <c r="C478" i="1" s="1"/>
  <c r="E478" i="1" s="1"/>
  <c r="C714" i="1" s="1"/>
  <c r="C395" i="1"/>
  <c r="C436" i="1" s="1"/>
  <c r="C477" i="1" s="1"/>
  <c r="E477" i="1" s="1"/>
  <c r="C713" i="1" s="1"/>
  <c r="C394" i="1"/>
  <c r="C435" i="1" s="1"/>
  <c r="C476" i="1" s="1"/>
  <c r="E476" i="1" s="1"/>
  <c r="C712" i="1" s="1"/>
  <c r="C393" i="1"/>
  <c r="C434" i="1" s="1"/>
  <c r="C475" i="1" s="1"/>
  <c r="E475" i="1" s="1"/>
  <c r="C711" i="1" s="1"/>
  <c r="C392" i="1"/>
  <c r="C433" i="1" s="1"/>
  <c r="C474" i="1" s="1"/>
  <c r="E474" i="1" s="1"/>
  <c r="C710" i="1" s="1"/>
  <c r="C391" i="1"/>
  <c r="C432" i="1" s="1"/>
  <c r="C473" i="1" s="1"/>
  <c r="E473" i="1" s="1"/>
  <c r="C709" i="1" s="1"/>
  <c r="C390" i="1"/>
  <c r="C431" i="1" s="1"/>
  <c r="C472" i="1" s="1"/>
  <c r="E472" i="1" s="1"/>
  <c r="C708" i="1" s="1"/>
  <c r="C389" i="1"/>
  <c r="C430" i="1" s="1"/>
  <c r="C471" i="1" s="1"/>
  <c r="E471" i="1" s="1"/>
  <c r="C707" i="1" s="1"/>
  <c r="C388" i="1"/>
  <c r="C429" i="1" s="1"/>
  <c r="C470" i="1" s="1"/>
  <c r="E470" i="1" s="1"/>
  <c r="C706" i="1" s="1"/>
  <c r="C387" i="1"/>
  <c r="C428" i="1" s="1"/>
  <c r="C469" i="1" s="1"/>
  <c r="E469" i="1" s="1"/>
  <c r="C705" i="1" s="1"/>
  <c r="C386" i="1"/>
  <c r="C427" i="1" s="1"/>
  <c r="C468" i="1" s="1"/>
  <c r="E468" i="1" s="1"/>
  <c r="C704" i="1" s="1"/>
  <c r="C385" i="1"/>
  <c r="C426" i="1" s="1"/>
  <c r="C467" i="1" s="1"/>
  <c r="E467" i="1" s="1"/>
  <c r="C703" i="1" s="1"/>
  <c r="C384" i="1"/>
  <c r="C425" i="1" s="1"/>
  <c r="C466" i="1" s="1"/>
  <c r="E466" i="1" s="1"/>
  <c r="C702" i="1" s="1"/>
  <c r="C383" i="1"/>
  <c r="C424" i="1" s="1"/>
  <c r="C465" i="1" s="1"/>
  <c r="E465" i="1" s="1"/>
  <c r="C701" i="1" s="1"/>
  <c r="C382" i="1"/>
  <c r="C423" i="1" s="1"/>
  <c r="C464" i="1" s="1"/>
  <c r="E464" i="1" s="1"/>
  <c r="C700" i="1" s="1"/>
  <c r="C381" i="1"/>
  <c r="C422" i="1" s="1"/>
  <c r="C463" i="1" s="1"/>
  <c r="E463" i="1" s="1"/>
  <c r="C699" i="1" s="1"/>
  <c r="C380" i="1"/>
  <c r="C421" i="1" s="1"/>
  <c r="C462" i="1" s="1"/>
  <c r="E462" i="1" s="1"/>
  <c r="C698" i="1" s="1"/>
  <c r="C379" i="1"/>
  <c r="C420" i="1" s="1"/>
  <c r="C461" i="1" s="1"/>
  <c r="E461" i="1" s="1"/>
  <c r="C697" i="1" s="1"/>
  <c r="C378" i="1"/>
  <c r="C419" i="1" s="1"/>
  <c r="C460" i="1" s="1"/>
  <c r="E460" i="1" s="1"/>
  <c r="C696" i="1" s="1"/>
  <c r="C377" i="1"/>
  <c r="C418" i="1" s="1"/>
  <c r="C459" i="1" s="1"/>
  <c r="E459" i="1" s="1"/>
  <c r="C695" i="1" s="1"/>
  <c r="C376" i="1"/>
  <c r="C417" i="1" s="1"/>
  <c r="C458" i="1" s="1"/>
  <c r="E458" i="1" s="1"/>
  <c r="C694" i="1" s="1"/>
  <c r="C375" i="1"/>
  <c r="C416" i="1" s="1"/>
  <c r="C457" i="1" s="1"/>
  <c r="E457" i="1" s="1"/>
  <c r="C693" i="1" s="1"/>
  <c r="C374" i="1"/>
  <c r="C415" i="1" s="1"/>
  <c r="C456" i="1" s="1"/>
  <c r="E456" i="1" s="1"/>
  <c r="C692" i="1" s="1"/>
  <c r="C373" i="1"/>
  <c r="C414" i="1" s="1"/>
  <c r="C455" i="1" s="1"/>
  <c r="E455" i="1" s="1"/>
  <c r="C691" i="1" s="1"/>
  <c r="C372" i="1"/>
  <c r="C413" i="1" s="1"/>
  <c r="C454" i="1" s="1"/>
  <c r="E454" i="1" s="1"/>
  <c r="C690" i="1" s="1"/>
  <c r="C371" i="1"/>
  <c r="C412" i="1" s="1"/>
  <c r="C453" i="1" s="1"/>
  <c r="E453" i="1" s="1"/>
  <c r="C689" i="1" s="1"/>
  <c r="C370" i="1"/>
  <c r="C411" i="1" s="1"/>
  <c r="C452" i="1" s="1"/>
  <c r="E452" i="1" s="1"/>
  <c r="C688" i="1" s="1"/>
  <c r="C369" i="1"/>
  <c r="C410" i="1" s="1"/>
  <c r="D362" i="1"/>
  <c r="B403" i="1" s="1"/>
  <c r="D403" i="1" s="1"/>
  <c r="C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F325" i="1"/>
  <c r="E325" i="1"/>
  <c r="D324" i="1"/>
  <c r="E324" i="1" s="1"/>
  <c r="F324" i="1" s="1"/>
  <c r="C324" i="1"/>
  <c r="D323" i="1"/>
  <c r="E323" i="1" s="1"/>
  <c r="C323" i="1"/>
  <c r="D316" i="1"/>
  <c r="E316" i="1" s="1"/>
  <c r="C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C281" i="1"/>
  <c r="D280" i="1"/>
  <c r="E280" i="1" s="1"/>
  <c r="F280" i="1" s="1"/>
  <c r="D279" i="1"/>
  <c r="E279" i="1" s="1"/>
  <c r="F279" i="1" s="1"/>
  <c r="D278" i="1"/>
  <c r="E278" i="1" s="1"/>
  <c r="F278" i="1" s="1"/>
  <c r="D277" i="1"/>
  <c r="E277" i="1" s="1"/>
  <c r="F277" i="1" s="1"/>
  <c r="D276" i="1"/>
  <c r="E276" i="1" s="1"/>
  <c r="F276" i="1" s="1"/>
  <c r="D275" i="1"/>
  <c r="E275" i="1" s="1"/>
  <c r="F275" i="1" s="1"/>
  <c r="D274" i="1"/>
  <c r="E274" i="1" s="1"/>
  <c r="F274" i="1" s="1"/>
  <c r="D273" i="1"/>
  <c r="E273" i="1" s="1"/>
  <c r="F273" i="1" s="1"/>
  <c r="D272" i="1"/>
  <c r="E272" i="1" s="1"/>
  <c r="F272" i="1" s="1"/>
  <c r="D271" i="1"/>
  <c r="E271" i="1" s="1"/>
  <c r="F271" i="1" s="1"/>
  <c r="D270" i="1"/>
  <c r="E270" i="1" s="1"/>
  <c r="F270" i="1" s="1"/>
  <c r="D269" i="1"/>
  <c r="E269" i="1" s="1"/>
  <c r="F269" i="1" s="1"/>
  <c r="D268" i="1"/>
  <c r="E268" i="1" s="1"/>
  <c r="F268" i="1" s="1"/>
  <c r="D267" i="1"/>
  <c r="E267" i="1" s="1"/>
  <c r="F267" i="1" s="1"/>
  <c r="D266" i="1"/>
  <c r="E266" i="1" s="1"/>
  <c r="F266" i="1" s="1"/>
  <c r="D265" i="1"/>
  <c r="E265" i="1" s="1"/>
  <c r="F265" i="1" s="1"/>
  <c r="D264" i="1"/>
  <c r="E264" i="1" s="1"/>
  <c r="F264" i="1" s="1"/>
  <c r="D263" i="1"/>
  <c r="E263" i="1" s="1"/>
  <c r="F263" i="1" s="1"/>
  <c r="D262" i="1"/>
  <c r="E262" i="1" s="1"/>
  <c r="F262" i="1" s="1"/>
  <c r="D261" i="1"/>
  <c r="E261" i="1" s="1"/>
  <c r="F261" i="1" s="1"/>
  <c r="D260" i="1"/>
  <c r="E260" i="1" s="1"/>
  <c r="F260" i="1" s="1"/>
  <c r="D259" i="1"/>
  <c r="E259" i="1" s="1"/>
  <c r="F259" i="1" s="1"/>
  <c r="D258" i="1"/>
  <c r="E258" i="1" s="1"/>
  <c r="F258" i="1" s="1"/>
  <c r="D257" i="1"/>
  <c r="E257" i="1" s="1"/>
  <c r="F257" i="1" s="1"/>
  <c r="D256" i="1"/>
  <c r="E256" i="1" s="1"/>
  <c r="F256" i="1" s="1"/>
  <c r="D255" i="1"/>
  <c r="E255" i="1" s="1"/>
  <c r="F255" i="1" s="1"/>
  <c r="D254" i="1"/>
  <c r="E254" i="1" s="1"/>
  <c r="F254" i="1" s="1"/>
  <c r="D253" i="1"/>
  <c r="E253" i="1" s="1"/>
  <c r="F253" i="1" s="1"/>
  <c r="D252" i="1"/>
  <c r="E252" i="1" s="1"/>
  <c r="F252" i="1" s="1"/>
  <c r="D251" i="1"/>
  <c r="C246" i="1"/>
  <c r="D245" i="1"/>
  <c r="E245" i="1" s="1"/>
  <c r="F245" i="1" s="1"/>
  <c r="F244" i="1"/>
  <c r="E244" i="1"/>
  <c r="D244" i="1"/>
  <c r="D243" i="1"/>
  <c r="E243" i="1" s="1"/>
  <c r="F243" i="1" s="1"/>
  <c r="D242" i="1"/>
  <c r="E242" i="1" s="1"/>
  <c r="F242" i="1" s="1"/>
  <c r="D241" i="1"/>
  <c r="E241" i="1" s="1"/>
  <c r="F241" i="1" s="1"/>
  <c r="E240" i="1"/>
  <c r="F240" i="1" s="1"/>
  <c r="D240" i="1"/>
  <c r="E239" i="1"/>
  <c r="F239" i="1" s="1"/>
  <c r="D239" i="1"/>
  <c r="D238" i="1"/>
  <c r="E238" i="1" s="1"/>
  <c r="F238" i="1" s="1"/>
  <c r="D237" i="1"/>
  <c r="E237" i="1" s="1"/>
  <c r="F237" i="1" s="1"/>
  <c r="D236" i="1"/>
  <c r="E236" i="1" s="1"/>
  <c r="F236" i="1" s="1"/>
  <c r="D235" i="1"/>
  <c r="E235" i="1" s="1"/>
  <c r="F235" i="1" s="1"/>
  <c r="D234" i="1"/>
  <c r="E234" i="1" s="1"/>
  <c r="F234" i="1" s="1"/>
  <c r="D233" i="1"/>
  <c r="E233" i="1" s="1"/>
  <c r="F233" i="1" s="1"/>
  <c r="D232" i="1"/>
  <c r="E232" i="1" s="1"/>
  <c r="F232" i="1" s="1"/>
  <c r="E231" i="1"/>
  <c r="F231" i="1" s="1"/>
  <c r="D231" i="1"/>
  <c r="D230" i="1"/>
  <c r="E230" i="1" s="1"/>
  <c r="F230" i="1" s="1"/>
  <c r="D229" i="1"/>
  <c r="E229" i="1" s="1"/>
  <c r="F229" i="1" s="1"/>
  <c r="D228" i="1"/>
  <c r="E228" i="1" s="1"/>
  <c r="F228" i="1" s="1"/>
  <c r="D227" i="1"/>
  <c r="E227" i="1" s="1"/>
  <c r="F227" i="1" s="1"/>
  <c r="D226" i="1"/>
  <c r="E226" i="1" s="1"/>
  <c r="F226" i="1" s="1"/>
  <c r="D225" i="1"/>
  <c r="E225" i="1" s="1"/>
  <c r="F225" i="1" s="1"/>
  <c r="D224" i="1"/>
  <c r="E224" i="1" s="1"/>
  <c r="F224" i="1" s="1"/>
  <c r="E223" i="1"/>
  <c r="F223" i="1" s="1"/>
  <c r="D223" i="1"/>
  <c r="D222" i="1"/>
  <c r="E222" i="1" s="1"/>
  <c r="F222" i="1" s="1"/>
  <c r="D221" i="1"/>
  <c r="E221" i="1" s="1"/>
  <c r="F221" i="1" s="1"/>
  <c r="D220" i="1"/>
  <c r="E220" i="1" s="1"/>
  <c r="F220" i="1" s="1"/>
  <c r="D219" i="1"/>
  <c r="E219" i="1" s="1"/>
  <c r="F219" i="1" s="1"/>
  <c r="D218" i="1"/>
  <c r="E218" i="1" s="1"/>
  <c r="F218" i="1" s="1"/>
  <c r="D217" i="1"/>
  <c r="E217" i="1" s="1"/>
  <c r="F217" i="1" s="1"/>
  <c r="D216" i="1"/>
  <c r="E216" i="1" s="1"/>
  <c r="F216" i="1" s="1"/>
  <c r="E210" i="1"/>
  <c r="F210" i="1" s="1"/>
  <c r="D210" i="1"/>
  <c r="C210" i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F187" i="1"/>
  <c r="E187" i="1"/>
  <c r="E186" i="1"/>
  <c r="F186" i="1" s="1"/>
  <c r="F185" i="1"/>
  <c r="E185" i="1"/>
  <c r="E184" i="1"/>
  <c r="F184" i="1" s="1"/>
  <c r="F183" i="1"/>
  <c r="E183" i="1"/>
  <c r="E182" i="1"/>
  <c r="F182" i="1" s="1"/>
  <c r="F181" i="1"/>
  <c r="E181" i="1"/>
  <c r="E180" i="1"/>
  <c r="F180" i="1" s="1"/>
  <c r="D175" i="1"/>
  <c r="C175" i="1"/>
  <c r="E175" i="1" s="1"/>
  <c r="F175" i="1" s="1"/>
  <c r="F174" i="1"/>
  <c r="E174" i="1"/>
  <c r="E173" i="1"/>
  <c r="F173" i="1" s="1"/>
  <c r="F172" i="1"/>
  <c r="E172" i="1"/>
  <c r="E171" i="1"/>
  <c r="F171" i="1" s="1"/>
  <c r="E170" i="1"/>
  <c r="F170" i="1" s="1"/>
  <c r="E169" i="1"/>
  <c r="F169" i="1" s="1"/>
  <c r="F168" i="1"/>
  <c r="E168" i="1"/>
  <c r="E167" i="1"/>
  <c r="F167" i="1" s="1"/>
  <c r="F166" i="1"/>
  <c r="E166" i="1"/>
  <c r="E165" i="1"/>
  <c r="F165" i="1" s="1"/>
  <c r="F164" i="1"/>
  <c r="E164" i="1"/>
  <c r="E163" i="1"/>
  <c r="F163" i="1" s="1"/>
  <c r="E162" i="1"/>
  <c r="F162" i="1" s="1"/>
  <c r="E161" i="1"/>
  <c r="F161" i="1" s="1"/>
  <c r="F160" i="1"/>
  <c r="E160" i="1"/>
  <c r="E159" i="1"/>
  <c r="F159" i="1" s="1"/>
  <c r="E158" i="1"/>
  <c r="F158" i="1" s="1"/>
  <c r="E157" i="1"/>
  <c r="F157" i="1" s="1"/>
  <c r="F156" i="1"/>
  <c r="E156" i="1"/>
  <c r="E155" i="1"/>
  <c r="F155" i="1" s="1"/>
  <c r="E154" i="1"/>
  <c r="F154" i="1" s="1"/>
  <c r="E153" i="1"/>
  <c r="F153" i="1" s="1"/>
  <c r="F152" i="1"/>
  <c r="E152" i="1"/>
  <c r="E151" i="1"/>
  <c r="F151" i="1" s="1"/>
  <c r="E150" i="1"/>
  <c r="F150" i="1" s="1"/>
  <c r="E149" i="1"/>
  <c r="F149" i="1" s="1"/>
  <c r="F148" i="1"/>
  <c r="E148" i="1"/>
  <c r="E147" i="1"/>
  <c r="F147" i="1" s="1"/>
  <c r="E146" i="1"/>
  <c r="F146" i="1" s="1"/>
  <c r="E145" i="1"/>
  <c r="F145" i="1" s="1"/>
  <c r="D139" i="1"/>
  <c r="C139" i="1"/>
  <c r="E139" i="1" s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F130" i="1"/>
  <c r="E130" i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D103" i="1"/>
  <c r="E103" i="1" s="1"/>
  <c r="C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D68" i="1"/>
  <c r="C68" i="1"/>
  <c r="E68" i="1" s="1"/>
  <c r="F68" i="1" s="1"/>
  <c r="E67" i="1"/>
  <c r="F67" i="1" s="1"/>
  <c r="E66" i="1"/>
  <c r="F66" i="1" s="1"/>
  <c r="F65" i="1"/>
  <c r="E65" i="1"/>
  <c r="E64" i="1"/>
  <c r="F64" i="1" s="1"/>
  <c r="E63" i="1"/>
  <c r="F63" i="1" s="1"/>
  <c r="E62" i="1"/>
  <c r="F62" i="1" s="1"/>
  <c r="F61" i="1"/>
  <c r="E61" i="1"/>
  <c r="E60" i="1"/>
  <c r="F60" i="1" s="1"/>
  <c r="E59" i="1"/>
  <c r="F59" i="1" s="1"/>
  <c r="E58" i="1"/>
  <c r="F58" i="1" s="1"/>
  <c r="F57" i="1"/>
  <c r="E57" i="1"/>
  <c r="E56" i="1"/>
  <c r="F56" i="1" s="1"/>
  <c r="E55" i="1"/>
  <c r="F55" i="1" s="1"/>
  <c r="E54" i="1"/>
  <c r="F54" i="1" s="1"/>
  <c r="F53" i="1"/>
  <c r="E53" i="1"/>
  <c r="E52" i="1"/>
  <c r="F52" i="1" s="1"/>
  <c r="E51" i="1"/>
  <c r="F51" i="1" s="1"/>
  <c r="E50" i="1"/>
  <c r="F50" i="1" s="1"/>
  <c r="F49" i="1"/>
  <c r="E49" i="1"/>
  <c r="E48" i="1"/>
  <c r="F48" i="1" s="1"/>
  <c r="E47" i="1"/>
  <c r="F47" i="1" s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C32" i="1"/>
  <c r="B31" i="1"/>
  <c r="D31" i="1" s="1"/>
  <c r="E31" i="1" s="1"/>
  <c r="B30" i="1"/>
  <c r="D30" i="1" s="1"/>
  <c r="E30" i="1" s="1"/>
  <c r="B29" i="1"/>
  <c r="D25" i="1"/>
  <c r="E25" i="1" s="1"/>
  <c r="D24" i="1"/>
  <c r="E24" i="1" s="1"/>
  <c r="D23" i="1"/>
  <c r="E23" i="1" s="1"/>
  <c r="B19" i="1"/>
  <c r="D18" i="1"/>
  <c r="E18" i="1" s="1"/>
  <c r="C17" i="1"/>
  <c r="D17" i="1" s="1"/>
  <c r="E17" i="1" s="1"/>
  <c r="C16" i="1"/>
  <c r="C19" i="1" s="1"/>
  <c r="D19" i="1" s="1"/>
  <c r="E19" i="1" s="1"/>
  <c r="F522" i="1" l="1"/>
  <c r="E563" i="1"/>
  <c r="E591" i="1"/>
  <c r="E579" i="1"/>
  <c r="E583" i="1"/>
  <c r="D281" i="1"/>
  <c r="E281" i="1" s="1"/>
  <c r="F281" i="1" s="1"/>
  <c r="E571" i="1"/>
  <c r="E575" i="1"/>
  <c r="D578" i="1"/>
  <c r="E578" i="1" s="1"/>
  <c r="D580" i="1"/>
  <c r="E580" i="1" s="1"/>
  <c r="D582" i="1"/>
  <c r="E582" i="1" s="1"/>
  <c r="D584" i="1"/>
  <c r="E584" i="1" s="1"/>
  <c r="E595" i="1"/>
  <c r="D598" i="1"/>
  <c r="E598" i="1" s="1"/>
  <c r="F881" i="1"/>
  <c r="E948" i="1"/>
  <c r="F948" i="1" s="1"/>
  <c r="B32" i="1"/>
  <c r="E688" i="1"/>
  <c r="E692" i="1"/>
  <c r="E587" i="1"/>
  <c r="E712" i="1"/>
  <c r="D639" i="1"/>
  <c r="B603" i="1" s="1"/>
  <c r="D603" i="1" s="1"/>
  <c r="E829" i="1"/>
  <c r="F866" i="1"/>
  <c r="G866" i="1" s="1"/>
  <c r="F873" i="1"/>
  <c r="F889" i="1"/>
  <c r="E966" i="1"/>
  <c r="F966" i="1" s="1"/>
  <c r="D32" i="1"/>
  <c r="E32" i="1" s="1"/>
  <c r="C440" i="1"/>
  <c r="C451" i="1"/>
  <c r="G411" i="1"/>
  <c r="D370" i="1"/>
  <c r="E370" i="1" s="1"/>
  <c r="G415" i="1"/>
  <c r="D374" i="1"/>
  <c r="E374" i="1" s="1"/>
  <c r="G419" i="1"/>
  <c r="D378" i="1"/>
  <c r="E378" i="1" s="1"/>
  <c r="G423" i="1"/>
  <c r="D382" i="1"/>
  <c r="E382" i="1" s="1"/>
  <c r="G427" i="1"/>
  <c r="D386" i="1"/>
  <c r="E386" i="1" s="1"/>
  <c r="G431" i="1"/>
  <c r="D390" i="1"/>
  <c r="E390" i="1" s="1"/>
  <c r="G435" i="1"/>
  <c r="D394" i="1"/>
  <c r="E394" i="1" s="1"/>
  <c r="G439" i="1"/>
  <c r="D398" i="1"/>
  <c r="E398" i="1" s="1"/>
  <c r="A1000" i="1"/>
  <c r="E1000" i="1" s="1"/>
  <c r="F994" i="1"/>
  <c r="B1027" i="1"/>
  <c r="F1027" i="1" s="1"/>
  <c r="G1021" i="1"/>
  <c r="D29" i="1"/>
  <c r="E29" i="1" s="1"/>
  <c r="E690" i="1"/>
  <c r="E694" i="1"/>
  <c r="E707" i="1"/>
  <c r="E714" i="1"/>
  <c r="G440" i="1"/>
  <c r="B445" i="1"/>
  <c r="G414" i="1"/>
  <c r="D373" i="1"/>
  <c r="E373" i="1" s="1"/>
  <c r="G418" i="1"/>
  <c r="D377" i="1"/>
  <c r="E377" i="1" s="1"/>
  <c r="G422" i="1"/>
  <c r="D381" i="1"/>
  <c r="E381" i="1" s="1"/>
  <c r="G426" i="1"/>
  <c r="D385" i="1"/>
  <c r="E385" i="1" s="1"/>
  <c r="G430" i="1"/>
  <c r="D389" i="1"/>
  <c r="E389" i="1" s="1"/>
  <c r="G434" i="1"/>
  <c r="D393" i="1"/>
  <c r="E393" i="1" s="1"/>
  <c r="G438" i="1"/>
  <c r="D397" i="1"/>
  <c r="E397" i="1" s="1"/>
  <c r="A1027" i="1"/>
  <c r="E1027" i="1" s="1"/>
  <c r="F1021" i="1"/>
  <c r="E699" i="1"/>
  <c r="E703" i="1"/>
  <c r="E710" i="1"/>
  <c r="G610" i="1"/>
  <c r="G612" i="1"/>
  <c r="G614" i="1"/>
  <c r="G616" i="1"/>
  <c r="G630" i="1"/>
  <c r="G632" i="1"/>
  <c r="G634" i="1"/>
  <c r="G636" i="1"/>
  <c r="G413" i="1"/>
  <c r="D372" i="1"/>
  <c r="E372" i="1" s="1"/>
  <c r="G417" i="1"/>
  <c r="D376" i="1"/>
  <c r="E376" i="1" s="1"/>
  <c r="G421" i="1"/>
  <c r="D380" i="1"/>
  <c r="E380" i="1" s="1"/>
  <c r="G425" i="1"/>
  <c r="D384" i="1"/>
  <c r="E384" i="1" s="1"/>
  <c r="G429" i="1"/>
  <c r="D388" i="1"/>
  <c r="E388" i="1" s="1"/>
  <c r="G433" i="1"/>
  <c r="D392" i="1"/>
  <c r="E392" i="1" s="1"/>
  <c r="G437" i="1"/>
  <c r="D396" i="1"/>
  <c r="E396" i="1" s="1"/>
  <c r="C650" i="1"/>
  <c r="D16" i="1"/>
  <c r="E16" i="1" s="1"/>
  <c r="E691" i="1"/>
  <c r="E695" i="1"/>
  <c r="E704" i="1"/>
  <c r="E706" i="1"/>
  <c r="E715" i="1"/>
  <c r="F909" i="1"/>
  <c r="F913" i="1"/>
  <c r="F925" i="1"/>
  <c r="F929" i="1"/>
  <c r="F937" i="1"/>
  <c r="G412" i="1"/>
  <c r="D371" i="1"/>
  <c r="E371" i="1" s="1"/>
  <c r="G416" i="1"/>
  <c r="D375" i="1"/>
  <c r="E375" i="1" s="1"/>
  <c r="G420" i="1"/>
  <c r="D379" i="1"/>
  <c r="E379" i="1" s="1"/>
  <c r="G424" i="1"/>
  <c r="D383" i="1"/>
  <c r="E383" i="1" s="1"/>
  <c r="G428" i="1"/>
  <c r="D387" i="1"/>
  <c r="E387" i="1" s="1"/>
  <c r="G432" i="1"/>
  <c r="D391" i="1"/>
  <c r="E391" i="1" s="1"/>
  <c r="G436" i="1"/>
  <c r="D395" i="1"/>
  <c r="E395" i="1" s="1"/>
  <c r="B1000" i="1"/>
  <c r="F1000" i="1" s="1"/>
  <c r="G994" i="1"/>
  <c r="D246" i="1"/>
  <c r="E246" i="1" s="1"/>
  <c r="F246" i="1" s="1"/>
  <c r="E696" i="1"/>
  <c r="E698" i="1"/>
  <c r="E700" i="1"/>
  <c r="E702" i="1"/>
  <c r="E711" i="1"/>
  <c r="E716" i="1"/>
  <c r="G609" i="1"/>
  <c r="G613" i="1"/>
  <c r="G617" i="1"/>
  <c r="G621" i="1"/>
  <c r="G625" i="1"/>
  <c r="G629" i="1"/>
  <c r="G633" i="1"/>
  <c r="G637" i="1"/>
  <c r="E251" i="1"/>
  <c r="F251" i="1" s="1"/>
  <c r="F410" i="1"/>
  <c r="E754" i="1"/>
  <c r="F754" i="1" s="1"/>
  <c r="F761" i="1"/>
  <c r="G837" i="1"/>
  <c r="G839" i="1"/>
  <c r="G841" i="1"/>
  <c r="G843" i="1"/>
  <c r="G845" i="1"/>
  <c r="G847" i="1"/>
  <c r="G849" i="1"/>
  <c r="G851" i="1"/>
  <c r="G853" i="1"/>
  <c r="G855" i="1"/>
  <c r="G857" i="1"/>
  <c r="G859" i="1"/>
  <c r="G861" i="1"/>
  <c r="G863" i="1"/>
  <c r="G865" i="1"/>
  <c r="F872" i="1"/>
  <c r="F876" i="1"/>
  <c r="F880" i="1"/>
  <c r="F884" i="1"/>
  <c r="F888" i="1"/>
  <c r="F892" i="1"/>
  <c r="F896" i="1"/>
  <c r="F900" i="1"/>
  <c r="C902" i="1"/>
  <c r="F902" i="1" s="1"/>
  <c r="C910" i="1"/>
  <c r="C911" i="1"/>
  <c r="F911" i="1" s="1"/>
  <c r="C914" i="1"/>
  <c r="F914" i="1" s="1"/>
  <c r="C915" i="1"/>
  <c r="F915" i="1" s="1"/>
  <c r="C918" i="1"/>
  <c r="F918" i="1" s="1"/>
  <c r="C919" i="1"/>
  <c r="F919" i="1" s="1"/>
  <c r="C922" i="1"/>
  <c r="F922" i="1" s="1"/>
  <c r="C923" i="1"/>
  <c r="F923" i="1" s="1"/>
  <c r="C926" i="1"/>
  <c r="F926" i="1" s="1"/>
  <c r="C927" i="1"/>
  <c r="F927" i="1" s="1"/>
  <c r="C931" i="1"/>
  <c r="F931" i="1" s="1"/>
  <c r="C935" i="1"/>
  <c r="F935" i="1" s="1"/>
  <c r="C955" i="1"/>
  <c r="F955" i="1" s="1"/>
  <c r="E362" i="1"/>
  <c r="G522" i="1"/>
  <c r="E569" i="1"/>
  <c r="E573" i="1"/>
  <c r="E581" i="1"/>
  <c r="C599" i="1"/>
  <c r="A603" i="1" s="1"/>
  <c r="C611" i="1"/>
  <c r="C652" i="1" s="1"/>
  <c r="E652" i="1" s="1"/>
  <c r="D689" i="1" s="1"/>
  <c r="E689" i="1" s="1"/>
  <c r="C615" i="1"/>
  <c r="C656" i="1" s="1"/>
  <c r="E656" i="1" s="1"/>
  <c r="D693" i="1" s="1"/>
  <c r="E693" i="1" s="1"/>
  <c r="C619" i="1"/>
  <c r="C660" i="1" s="1"/>
  <c r="E660" i="1" s="1"/>
  <c r="D697" i="1" s="1"/>
  <c r="E697" i="1" s="1"/>
  <c r="C623" i="1"/>
  <c r="C664" i="1" s="1"/>
  <c r="E664" i="1" s="1"/>
  <c r="D701" i="1" s="1"/>
  <c r="E701" i="1" s="1"/>
  <c r="C627" i="1"/>
  <c r="C668" i="1" s="1"/>
  <c r="E668" i="1" s="1"/>
  <c r="D705" i="1" s="1"/>
  <c r="E705" i="1" s="1"/>
  <c r="C631" i="1"/>
  <c r="C672" i="1" s="1"/>
  <c r="E672" i="1" s="1"/>
  <c r="D709" i="1" s="1"/>
  <c r="E709" i="1" s="1"/>
  <c r="C635" i="1"/>
  <c r="C676" i="1" s="1"/>
  <c r="E676" i="1" s="1"/>
  <c r="D713" i="1" s="1"/>
  <c r="E713" i="1" s="1"/>
  <c r="D872" i="1"/>
  <c r="D876" i="1"/>
  <c r="D912" i="1" s="1"/>
  <c r="E912" i="1" s="1"/>
  <c r="F912" i="1" s="1"/>
  <c r="D880" i="1"/>
  <c r="D916" i="1" s="1"/>
  <c r="E916" i="1" s="1"/>
  <c r="F916" i="1" s="1"/>
  <c r="D884" i="1"/>
  <c r="D920" i="1" s="1"/>
  <c r="E920" i="1" s="1"/>
  <c r="F920" i="1" s="1"/>
  <c r="D888" i="1"/>
  <c r="D924" i="1" s="1"/>
  <c r="E924" i="1" s="1"/>
  <c r="F924" i="1" s="1"/>
  <c r="D892" i="1"/>
  <c r="D928" i="1" s="1"/>
  <c r="E928" i="1" s="1"/>
  <c r="F928" i="1" s="1"/>
  <c r="D896" i="1"/>
  <c r="D932" i="1" s="1"/>
  <c r="E932" i="1" s="1"/>
  <c r="F932" i="1" s="1"/>
  <c r="D900" i="1"/>
  <c r="D936" i="1" s="1"/>
  <c r="E936" i="1" s="1"/>
  <c r="F936" i="1" s="1"/>
  <c r="C399" i="1"/>
  <c r="C754" i="1"/>
  <c r="G838" i="1"/>
  <c r="G842" i="1"/>
  <c r="G846" i="1"/>
  <c r="G850" i="1"/>
  <c r="G854" i="1"/>
  <c r="G858" i="1"/>
  <c r="G862" i="1"/>
  <c r="G1013" i="1"/>
  <c r="C938" i="1" l="1"/>
  <c r="G615" i="1"/>
  <c r="F639" i="1"/>
  <c r="C956" i="1"/>
  <c r="F956" i="1" s="1"/>
  <c r="D599" i="1"/>
  <c r="G635" i="1"/>
  <c r="G627" i="1"/>
  <c r="G619" i="1"/>
  <c r="G611" i="1"/>
  <c r="E603" i="1"/>
  <c r="D908" i="1"/>
  <c r="D902" i="1"/>
  <c r="G410" i="1"/>
  <c r="D369" i="1"/>
  <c r="C680" i="1"/>
  <c r="E680" i="1" s="1"/>
  <c r="D717" i="1" s="1"/>
  <c r="E650" i="1"/>
  <c r="D687" i="1" s="1"/>
  <c r="A403" i="1"/>
  <c r="E403" i="1" s="1"/>
  <c r="A445" i="1"/>
  <c r="E445" i="1" s="1"/>
  <c r="E451" i="1"/>
  <c r="C687" i="1" s="1"/>
  <c r="C481" i="1"/>
  <c r="E481" i="1" s="1"/>
  <c r="C717" i="1" s="1"/>
  <c r="G631" i="1"/>
  <c r="G623" i="1"/>
  <c r="C639" i="1"/>
  <c r="A644" i="1" s="1"/>
  <c r="E644" i="1" s="1"/>
  <c r="F910" i="1"/>
  <c r="E599" i="1"/>
  <c r="B644" i="1"/>
  <c r="C445" i="1"/>
  <c r="E687" i="1" l="1"/>
  <c r="G639" i="1"/>
  <c r="E369" i="1"/>
  <c r="D399" i="1"/>
  <c r="E399" i="1" s="1"/>
  <c r="C644" i="1"/>
  <c r="D938" i="1"/>
  <c r="E908" i="1"/>
  <c r="E938" i="1" l="1"/>
  <c r="F938" i="1" s="1"/>
  <c r="F908" i="1"/>
</calcChain>
</file>

<file path=xl/comments1.xml><?xml version="1.0" encoding="utf-8"?>
<comments xmlns="http://schemas.openxmlformats.org/spreadsheetml/2006/main">
  <authors>
    <author>hp</author>
  </authors>
  <commentList>
    <comment ref="E97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pl chek</t>
        </r>
      </text>
    </comment>
  </commentList>
</comments>
</file>

<file path=xl/sharedStrings.xml><?xml version="1.0" encoding="utf-8"?>
<sst xmlns="http://schemas.openxmlformats.org/spreadsheetml/2006/main" count="1194" uniqueCount="258">
  <si>
    <t>Government of India</t>
  </si>
  <si>
    <t>National Programme of Mid-Day Meal in Schools</t>
  </si>
  <si>
    <t>Annual Work Plan &amp; Budget  (AWP&amp;B) 2018-19</t>
  </si>
  <si>
    <t>State : Odisha</t>
  </si>
  <si>
    <t>Part-D: ANALYSIS SHEET</t>
  </si>
  <si>
    <t>Section-A : REVIEW OF IMPLEMENTATION OF MDM SCHEME DURING 2017-18</t>
  </si>
  <si>
    <t>1. Calculation of Bench mark for utilisation.</t>
  </si>
  <si>
    <t>1.1) No. of children</t>
  </si>
  <si>
    <t>Stage</t>
  </si>
  <si>
    <t>MDM PAB Approval for 2017-18</t>
  </si>
  <si>
    <t>Average number of children availed MDM during 2017-18</t>
  </si>
  <si>
    <t>Diff</t>
  </si>
  <si>
    <t>Diff in %</t>
  </si>
  <si>
    <t>Primary</t>
  </si>
  <si>
    <t>Up Primary</t>
  </si>
  <si>
    <t>NCLP</t>
  </si>
  <si>
    <t>Total</t>
  </si>
  <si>
    <t>1.2) No. of School working days</t>
  </si>
  <si>
    <t xml:space="preserve">PY </t>
  </si>
  <si>
    <t xml:space="preserve"> </t>
  </si>
  <si>
    <t>UP.PY</t>
  </si>
  <si>
    <t>1.3) Number of meals served vis-à-vis PAB approval during 2017-18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</si>
  <si>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</si>
  <si>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</si>
  <si>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</si>
  <si>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</si>
  <si>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</si>
  <si>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2.1  Institutions- (Primary) (Source data : Table AT-3A of AWP&amp;B 2018-19)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</si>
  <si>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</si>
  <si>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</si>
  <si>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</si>
  <si>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</si>
  <si>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</si>
  <si>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</si>
  <si>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</si>
  <si>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 xml:space="preserve">ANGUL </t>
  </si>
  <si>
    <t xml:space="preserve">BALASORE </t>
  </si>
  <si>
    <t xml:space="preserve">BARAGARH </t>
  </si>
  <si>
    <t xml:space="preserve">BHADRAK </t>
  </si>
  <si>
    <t xml:space="preserve">BOLANGIR </t>
  </si>
  <si>
    <t xml:space="preserve">BOUDH </t>
  </si>
  <si>
    <t xml:space="preserve">CUTTACK </t>
  </si>
  <si>
    <t xml:space="preserve">DEOGARH </t>
  </si>
  <si>
    <t xml:space="preserve">DHENKANAL </t>
  </si>
  <si>
    <t xml:space="preserve">GAJAPATI </t>
  </si>
  <si>
    <t xml:space="preserve">GANJAM </t>
  </si>
  <si>
    <t>JAGATSINGHPUR</t>
  </si>
  <si>
    <t xml:space="preserve">JAJPUR </t>
  </si>
  <si>
    <t xml:space="preserve">JHARSUGUDA </t>
  </si>
  <si>
    <t xml:space="preserve">KALAHANDI </t>
  </si>
  <si>
    <t xml:space="preserve">KANDHAMAL </t>
  </si>
  <si>
    <t>KENDRAPARA</t>
  </si>
  <si>
    <t xml:space="preserve">KEONJHAR </t>
  </si>
  <si>
    <t xml:space="preserve">KHURDHA </t>
  </si>
  <si>
    <t xml:space="preserve">KORAPUT </t>
  </si>
  <si>
    <t xml:space="preserve">MALKANGIRI </t>
  </si>
  <si>
    <t xml:space="preserve">MAYURBHANJ </t>
  </si>
  <si>
    <t xml:space="preserve">NAWARANGPUR </t>
  </si>
  <si>
    <t xml:space="preserve">NAYAGARH </t>
  </si>
  <si>
    <t xml:space="preserve">NUAPADA </t>
  </si>
  <si>
    <t xml:space="preserve">PURI </t>
  </si>
  <si>
    <t xml:space="preserve">RAYAGADA </t>
  </si>
  <si>
    <t xml:space="preserve">SAMBALPUR </t>
  </si>
  <si>
    <t xml:space="preserve">SONEPUR </t>
  </si>
  <si>
    <t xml:space="preserve">SUNDERGARH </t>
  </si>
  <si>
    <t>TOTAL</t>
  </si>
  <si>
    <t>2.2  Institutions- (Primary with Upper Primary) (Source data : Table AT-3B of AWP&amp;B 2018-19)</t>
  </si>
  <si>
    <t>2.2A  Institutions- (Upper Primary) (Source data : Table AT-3C of AWP&amp;B 2018-19)</t>
  </si>
  <si>
    <t>2.3  Coverage Chidlren vs. Enrolment ( Primary) (Source data : Table AT-4 &amp; 5  of AWP&amp;B 2018-19)</t>
  </si>
  <si>
    <t>Enrolment as on 30.9.2017</t>
  </si>
  <si>
    <t>Average number of children availing MDM</t>
  </si>
  <si>
    <t>% Diff</t>
  </si>
  <si>
    <t>5=4-3</t>
  </si>
  <si>
    <t>2.4  Coverage Chidlren vs. Enrolment  ( Up Pry) (Source data : Table AT- 4A &amp; 5-A of AWP&amp;B 2018-19)</t>
  </si>
  <si>
    <t>2.5  No. of children  ( Primary) (Source data : Table AT-5  of AWP&amp;B 2018-19)</t>
  </si>
  <si>
    <t>No. of children as per PAB Approval for  2017-18</t>
  </si>
  <si>
    <t>2.6  No. of children  ( Upper Primary) (Source data : Table AT-5-A of AWP&amp;B 2018-19)</t>
  </si>
  <si>
    <t>2.7 Number of meal to be served and  actual  number of meal served during 2017-18 (Source data: Table AT-5 &amp; 5A of AWP&amp;B 2018-19)</t>
  </si>
  <si>
    <t>Sr. No.</t>
  </si>
  <si>
    <t>District</t>
  </si>
  <si>
    <t>No of meals to be served during 2017-18</t>
  </si>
  <si>
    <t>No of meal served during 2017-18</t>
  </si>
  <si>
    <t>% Meals Served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</si>
  <si>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</si>
  <si>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t>3.1)  Reconciliation of Foodgrains OB, Allocation &amp; Lifting</t>
  </si>
  <si>
    <t>As per GoI record</t>
  </si>
  <si>
    <t xml:space="preserve">As per State's AWP&amp;B </t>
  </si>
  <si>
    <t>5(4-3)</t>
  </si>
  <si>
    <t>Opening Stock as on 1.4.2017</t>
  </si>
  <si>
    <t>Allocation for 2017-18</t>
  </si>
  <si>
    <t>Lifting during 2017-18</t>
  </si>
  <si>
    <t xml:space="preserve"> 3.2) District-wise opening balance as on 1.4.2017 (Source data: Table AT-6 &amp; 6A of AWP&amp;B 2018-19)</t>
  </si>
  <si>
    <r>
      <t>(i</t>
    </r>
    <r>
      <rPr>
        <i/>
        <sz val="11"/>
        <rFont val="Cambria"/>
        <family val="1"/>
      </rPr>
      <t>n MTs)</t>
    </r>
  </si>
  <si>
    <t>S.No.</t>
  </si>
  <si>
    <t>Name of District</t>
  </si>
  <si>
    <t xml:space="preserve">Allocation              </t>
  </si>
  <si>
    <t xml:space="preserve">Opening Stock as on 01.04.2017                                                </t>
  </si>
  <si>
    <t xml:space="preserve">% of OS on allocation </t>
  </si>
  <si>
    <t xml:space="preserve"> 3.3) District-wise unspent balance as on 31.03.2018 (Source data: Table AT-6 &amp; 6A of AWP&amp;B 2018-19)</t>
  </si>
  <si>
    <t xml:space="preserve">Unspent Balance as on 31.03.2018                                                  </t>
  </si>
  <si>
    <t xml:space="preserve">% of UB on allocation </t>
  </si>
  <si>
    <t>3.4)  Foodgrains  Allocation &amp; Lifting</t>
  </si>
  <si>
    <t>(in MTs)</t>
  </si>
  <si>
    <t>Allocation</t>
  </si>
  <si>
    <t>Opening balance as on 01.4.17</t>
  </si>
  <si>
    <t>Lifting upto 31.03.18</t>
  </si>
  <si>
    <t>Total Availibility</t>
  </si>
  <si>
    <t>% Availibility</t>
  </si>
  <si>
    <t>Source: Table AT-6 &amp; 6A of AWP&amp;B 2018-19</t>
  </si>
  <si>
    <t>3.5) District-wise Foodgrains availability  as on 31.03.18 (Source data: Table AT-6 &amp; 6A of AWP&amp;B 2018-19)</t>
  </si>
  <si>
    <t>OB as on 01.04.2017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</si>
  <si>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</si>
  <si>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</si>
  <si>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</si>
  <si>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</si>
  <si>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</si>
  <si>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</si>
  <si>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3.7)  District-wise Utilisation of foodgrains (Source data: Table AT-6 &amp; 6A of AWP&amp;B 2018-19)</t>
  </si>
  <si>
    <t>3.8)  Cost of Foodgrains, Payment to FCI</t>
  </si>
  <si>
    <t>Bills submited by FCI</t>
  </si>
  <si>
    <t>Payment made to FCI</t>
  </si>
  <si>
    <t>% payment</t>
  </si>
  <si>
    <t xml:space="preserve">3.9) Payment of cost of foodgrain to FCI </t>
  </si>
  <si>
    <t>Bills raised by FCI</t>
  </si>
  <si>
    <t xml:space="preserve">Payment to FCI </t>
  </si>
  <si>
    <t>Pending Bills</t>
  </si>
  <si>
    <t>% Bill paid</t>
  </si>
  <si>
    <t>4. ANALYSIS ON COOKING COST (PRIMARY + UPPER PRIMARY)</t>
  </si>
  <si>
    <t>4.1) ANALYSIS ON OPENING BALANACE AND CLOSING BALANACE</t>
  </si>
  <si>
    <t xml:space="preserve"> 4.1.1) District-wise opening balance as on 01.04.2017 (Source data: Table AT-7 &amp; 7A of AWP&amp;B 2018-19)</t>
  </si>
  <si>
    <t>(Rs. In lakh)</t>
  </si>
  <si>
    <t xml:space="preserve">Allocation                                   </t>
  </si>
  <si>
    <t xml:space="preserve">Opening Balance as on 01.04.2017                                               </t>
  </si>
  <si>
    <t xml:space="preserve">% of OB on allocation </t>
  </si>
  <si>
    <t xml:space="preserve"> 4.1.2) District-wise unspent  balance as on 31.03.2018 Source data: Table AT-7 &amp; 7A of AWP&amp;B 2018-19)</t>
  </si>
  <si>
    <t xml:space="preserve">Unspent Balance as on 31.03.2018                                                        </t>
  </si>
  <si>
    <t>4.2) Cooking cost allocation and disbursed to Districts</t>
  </si>
  <si>
    <t>OB as on 01.4.17</t>
  </si>
  <si>
    <t>Disbursed to Dist</t>
  </si>
  <si>
    <t>4.3)  District-wise Cooking Cost availability (Source data: Table AT-7 &amp; 7A of AWP&amp;B 2018-19)</t>
  </si>
  <si>
    <t xml:space="preserve">Allocation                                              </t>
  </si>
  <si>
    <t xml:space="preserve">Opening Balance as on 01.04.2017                                                         </t>
  </si>
  <si>
    <t xml:space="preserve">Cooking assistance received </t>
  </si>
  <si>
    <t>Total Availibility of cooking cost</t>
  </si>
  <si>
    <t>% Availibility of cooking cost</t>
  </si>
  <si>
    <t>4.4) Cooking Cost Utilisation</t>
  </si>
  <si>
    <t>Total available</t>
  </si>
  <si>
    <t>% available</t>
  </si>
  <si>
    <t>4.5)  District-wise Utilisation of Cooking cost (Source data: Table AT-7 &amp; 7A of AWP&amp;B 2018-19)</t>
  </si>
  <si>
    <t xml:space="preserve">Allocation                                  </t>
  </si>
  <si>
    <t>Utilisation of Cooking assistance</t>
  </si>
  <si>
    <t xml:space="preserve">% Utilisation                    </t>
  </si>
  <si>
    <t>5. Reconciliation of Utilisation and Performance during 2017-18 [PRIMARY+ UPPER PRIMARY]</t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</si>
  <si>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4.5 above)</t>
    </r>
  </si>
  <si>
    <t>% utilisation of foodgrains</t>
  </si>
  <si>
    <t>% utilisation of Cooking cost</t>
  </si>
  <si>
    <t>Mis-match in % points</t>
  </si>
  <si>
    <t>5.2 Reconciliation of Food grains utilisation during 2017-18 (Source data: para 2.7 and 3.7 above)</t>
  </si>
  <si>
    <t>(In MTs)</t>
  </si>
  <si>
    <t>No. of Meals served during 2017-18</t>
  </si>
  <si>
    <t xml:space="preserve">Expected consumption of food grains </t>
  </si>
  <si>
    <t>Actual consumption of food grains</t>
  </si>
  <si>
    <t xml:space="preserve"> % consumption </t>
  </si>
  <si>
    <t>5.3 Reconciliation of Cooking Cost utilisation during 2017-18 (Source data: para 2.5 and 4.7 above)</t>
  </si>
  <si>
    <t>(Rs. in Lakh)</t>
  </si>
  <si>
    <t>Expected expenditure of cooking cost</t>
  </si>
  <si>
    <t>Actual expenditure of cooking cost</t>
  </si>
  <si>
    <t>6. ANALYSIS of HONORIUM, To COOK-CUM-HELPERS</t>
  </si>
  <si>
    <t>6.1) District-wise number of cook-cum-Helpers approved by PAB and engaged by State</t>
  </si>
  <si>
    <t>(Refer table AT_8 and AT-8A,AWP&amp;B, 2018-19)</t>
  </si>
  <si>
    <t xml:space="preserve">PAB Approval </t>
  </si>
  <si>
    <t>Engaged by State</t>
  </si>
  <si>
    <t>Not engaged</t>
  </si>
  <si>
    <t>5 = (4 - 3)</t>
  </si>
  <si>
    <t>6.1) District-wise allocation and availability of funds for honorium to cook-cum-Helpers</t>
  </si>
  <si>
    <t>(Refer table AT_8 and AT-8A, AWP&amp;B, 2018-19)</t>
  </si>
  <si>
    <t xml:space="preserve">Allocation                          </t>
  </si>
  <si>
    <t>Opening Balance as on 01.04.2017</t>
  </si>
  <si>
    <t xml:space="preserve">Amount released </t>
  </si>
  <si>
    <t xml:space="preserve">Total availability </t>
  </si>
  <si>
    <t xml:space="preserve">% Availibilty  </t>
  </si>
  <si>
    <t>6.2)  District-wise utilisation Utilisation of grant for Honorarium, cooks-cum-Helpers</t>
  </si>
  <si>
    <t xml:space="preserve">Allocation                           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</si>
  <si>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</si>
  <si>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</si>
  <si>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</si>
  <si>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</si>
  <si>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Unspent balance as on 31.03.2018</t>
  </si>
  <si>
    <t xml:space="preserve">% of UB as on Allocation </t>
  </si>
  <si>
    <t>7. ANALYSIS ON MANAGEMENT, MONITORING &amp; EVALUATION (MME)</t>
  </si>
  <si>
    <t>7.1)  Reconciliation of MME OB, Allocation &amp; Releasing [PY + U PY]</t>
  </si>
  <si>
    <t>Released during 2017-18.</t>
  </si>
  <si>
    <t xml:space="preserve">Total Availibility </t>
  </si>
  <si>
    <t>7.2) Utilisation of MME during 2017-18 (Source data: Table AT-10 of AWP&amp;B 2018-19)</t>
  </si>
  <si>
    <t>(As on 31.03.18)</t>
  </si>
  <si>
    <t>Activity</t>
  </si>
  <si>
    <t xml:space="preserve">Allocated 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</si>
  <si>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</si>
  <si>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</si>
  <si>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</si>
  <si>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</si>
  <si>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</si>
  <si>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</si>
  <si>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8.2) Utilisation of TA during 2017-18 (Source data: Table AT-9 of AWP&amp;B 2018-19)</t>
  </si>
  <si>
    <t>Allocated for 2016-17</t>
  </si>
  <si>
    <t>Total availibility of funds</t>
  </si>
  <si>
    <t>Foodgrains Lifted (in MTs)</t>
  </si>
  <si>
    <t>Maximum fund permissibale</t>
  </si>
  <si>
    <t>actual expenditure incurred by State</t>
  </si>
  <si>
    <t>Unspent Balance</t>
  </si>
  <si>
    <t>6=(4-5)</t>
  </si>
  <si>
    <t>8= (2-5)</t>
  </si>
  <si>
    <t>9. INFRASTRUCTURE DEVELOPMENT DURING 2017-18 (Primary + Upper primary)</t>
  </si>
  <si>
    <t>Kitchen Sheds</t>
  </si>
  <si>
    <t>9.1) Releasing details</t>
  </si>
  <si>
    <t>Releases for Kitchen sheds by GoI as on 31.03.2018</t>
  </si>
  <si>
    <t>Schools</t>
  </si>
  <si>
    <t>Installment</t>
  </si>
  <si>
    <t>Dated</t>
  </si>
  <si>
    <t>Units</t>
  </si>
  <si>
    <t>Amount              (in lakh)</t>
  </si>
  <si>
    <t xml:space="preserve">Primary &amp; Upper Primary 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</si>
  <si>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</si>
  <si>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</si>
  <si>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</si>
  <si>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</si>
  <si>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</si>
  <si>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</si>
  <si>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</si>
  <si>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</si>
  <si>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 xml:space="preserve">Total </t>
  </si>
  <si>
    <t xml:space="preserve">9.2) Reconciliation of amount sanctioned </t>
  </si>
  <si>
    <t>Year</t>
  </si>
  <si>
    <t>GoI records</t>
  </si>
  <si>
    <t>State record</t>
  </si>
  <si>
    <t>Variation</t>
  </si>
  <si>
    <t>Phy</t>
  </si>
  <si>
    <t>Fin</t>
  </si>
  <si>
    <t>2006-17</t>
  </si>
  <si>
    <t>9.3) Achievement ( under MDM Funds) (Source data: Table AT-10 of AWP&amp;B 2018-19)</t>
  </si>
  <si>
    <t>Sactioned by GoI during 2006-07 to 2017-18</t>
  </si>
  <si>
    <t>Achievement Completed  upto 31.03.2018</t>
  </si>
  <si>
    <t>Achievement as % of allocation</t>
  </si>
  <si>
    <t>Fin (in Lakh)</t>
  </si>
  <si>
    <t xml:space="preserve">Fin                            </t>
  </si>
  <si>
    <t xml:space="preserve"> 10. Kitchen Devices</t>
  </si>
  <si>
    <t>10.1) Releasing details</t>
  </si>
  <si>
    <t>Releases for Kitchen devices by GoI as on 31.03.2018</t>
  </si>
  <si>
    <t xml:space="preserve">Primary+Upper Primary </t>
  </si>
  <si>
    <t>New</t>
  </si>
  <si>
    <t>2014-15</t>
  </si>
  <si>
    <t>Rep</t>
  </si>
  <si>
    <t>2016-17</t>
  </si>
  <si>
    <t xml:space="preserve"> Total</t>
  </si>
  <si>
    <t xml:space="preserve">10.2 Reconciliation of amount sanctioned </t>
  </si>
  <si>
    <t>8.6) Achievement ( under MDM Funds) (Source data: Table AT-11 of AWP&amp;B 2017-18)</t>
  </si>
  <si>
    <t>Sactioned during 2006-07 to 2017-18</t>
  </si>
  <si>
    <t>Achievement (C) upto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</si>
</sst>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.00_);_(* \(#,##0.00\);_(* \-??_);_(@_)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sz val="11"/>
      <name val="Cambria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0"/>
      <name val="Arial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1"/>
      <name val="Bookman Old Style"/>
      <family val="1"/>
    </font>
    <font>
      <b/>
      <i/>
      <sz val="11"/>
      <name val="Bookman Old Styl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Bookman Old Style"/>
      <family val="1"/>
    </font>
    <font>
      <sz val="11"/>
      <color indexed="10"/>
      <name val="Cambria"/>
      <family val="1"/>
    </font>
    <font>
      <sz val="10"/>
      <name val="Cambria"/>
      <family val="1"/>
    </font>
    <font>
      <b/>
      <u/>
      <sz val="10"/>
      <name val="Cambria"/>
      <family val="1"/>
    </font>
    <font>
      <i/>
      <sz val="10"/>
      <name val="Cambria"/>
      <family val="1"/>
    </font>
    <font>
      <b/>
      <i/>
      <sz val="1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0" fontId="1" fillId="0" borderId="0"/>
    <xf numFmtId="0" fontId="28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</cellStyleXfs>
  <cellXfs count="316">
    <xf numFmtId="0" fontId="0" fillId="0" borderId="0" xfId="0"/>
    <xf numFmtId="0" fontId="4" fillId="0" borderId="0" xfId="0" applyFont="1"/>
    <xf numFmtId="0" fontId="3" fillId="0" borderId="6" xfId="0" applyFont="1" applyBorder="1"/>
    <xf numFmtId="0" fontId="3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0" xfId="0" applyFont="1"/>
    <xf numFmtId="0" fontId="5" fillId="0" borderId="0" xfId="0" applyFont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0" fillId="0" borderId="12" xfId="0" applyBorder="1" applyAlignment="1">
      <alignment horizontal="right"/>
    </xf>
    <xf numFmtId="1" fontId="6" fillId="3" borderId="11" xfId="0" applyNumberFormat="1" applyFont="1" applyFill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9" fontId="3" fillId="0" borderId="12" xfId="1" applyFont="1" applyBorder="1" applyAlignment="1"/>
    <xf numFmtId="1" fontId="6" fillId="3" borderId="11" xfId="2" applyNumberFormat="1" applyFont="1" applyFill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" fontId="4" fillId="0" borderId="0" xfId="0" applyNumberFormat="1" applyFont="1"/>
    <xf numFmtId="9" fontId="4" fillId="0" borderId="0" xfId="1" applyFont="1"/>
    <xf numFmtId="0" fontId="3" fillId="0" borderId="7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1" fontId="4" fillId="0" borderId="12" xfId="0" applyNumberFormat="1" applyFont="1" applyBorder="1"/>
    <xf numFmtId="1" fontId="4" fillId="0" borderId="12" xfId="0" applyNumberFormat="1" applyFont="1" applyBorder="1" applyAlignment="1"/>
    <xf numFmtId="9" fontId="4" fillId="0" borderId="0" xfId="1" applyFont="1" applyBorder="1" applyAlignment="1"/>
    <xf numFmtId="9" fontId="3" fillId="0" borderId="12" xfId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9" fontId="3" fillId="0" borderId="0" xfId="1" applyFont="1" applyFill="1" applyBorder="1" applyAlignment="1"/>
    <xf numFmtId="9" fontId="3" fillId="0" borderId="12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3" borderId="12" xfId="3" applyFill="1" applyBorder="1" applyAlignment="1">
      <alignment horizontal="left" vertical="center"/>
    </xf>
    <xf numFmtId="9" fontId="4" fillId="3" borderId="12" xfId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9" fontId="3" fillId="3" borderId="12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9" fontId="3" fillId="0" borderId="0" xfId="1" applyFont="1" applyBorder="1"/>
    <xf numFmtId="0" fontId="9" fillId="3" borderId="12" xfId="3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9" fontId="4" fillId="0" borderId="0" xfId="1" applyFont="1" applyBorder="1"/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left" vertical="center" wrapText="1"/>
    </xf>
    <xf numFmtId="9" fontId="3" fillId="0" borderId="12" xfId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9" fontId="4" fillId="3" borderId="0" xfId="1" applyFont="1" applyFill="1"/>
    <xf numFmtId="0" fontId="4" fillId="3" borderId="0" xfId="0" applyFont="1" applyFill="1"/>
    <xf numFmtId="0" fontId="4" fillId="4" borderId="0" xfId="0" applyFont="1" applyFill="1"/>
    <xf numFmtId="1" fontId="3" fillId="0" borderId="12" xfId="0" applyNumberFormat="1" applyFont="1" applyBorder="1" applyAlignment="1">
      <alignment horizontal="center" vertical="center" wrapText="1"/>
    </xf>
    <xf numFmtId="1" fontId="3" fillId="0" borderId="0" xfId="0" applyNumberFormat="1" applyFont="1" applyBorder="1"/>
    <xf numFmtId="1" fontId="8" fillId="0" borderId="0" xfId="2" applyNumberFormat="1" applyFont="1" applyBorder="1"/>
    <xf numFmtId="1" fontId="3" fillId="0" borderId="0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9" fontId="3" fillId="0" borderId="0" xfId="1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horizontal="right" vertical="center" wrapText="1"/>
    </xf>
    <xf numFmtId="1" fontId="3" fillId="0" borderId="12" xfId="0" applyNumberFormat="1" applyFont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wrapText="1"/>
    </xf>
    <xf numFmtId="2" fontId="4" fillId="3" borderId="12" xfId="0" applyNumberFormat="1" applyFont="1" applyFill="1" applyBorder="1" applyAlignment="1">
      <alignment horizontal="right"/>
    </xf>
    <xf numFmtId="2" fontId="4" fillId="3" borderId="12" xfId="0" applyNumberFormat="1" applyFont="1" applyFill="1" applyBorder="1"/>
    <xf numFmtId="9" fontId="3" fillId="3" borderId="12" xfId="1" quotePrefix="1" applyFont="1" applyFill="1" applyBorder="1" applyAlignment="1">
      <alignment horizontal="center"/>
    </xf>
    <xf numFmtId="9" fontId="3" fillId="3" borderId="12" xfId="1" applyFont="1" applyFill="1" applyBorder="1" applyAlignment="1">
      <alignment horizontal="center"/>
    </xf>
    <xf numFmtId="2" fontId="0" fillId="3" borderId="12" xfId="0" applyNumberFormat="1" applyFont="1" applyFill="1" applyBorder="1"/>
    <xf numFmtId="0" fontId="11" fillId="0" borderId="0" xfId="0" applyFont="1"/>
    <xf numFmtId="2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right"/>
    </xf>
    <xf numFmtId="9" fontId="2" fillId="0" borderId="12" xfId="1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2" fontId="4" fillId="3" borderId="0" xfId="1" applyNumberFormat="1" applyFont="1" applyFill="1"/>
    <xf numFmtId="2" fontId="4" fillId="3" borderId="0" xfId="0" applyNumberFormat="1" applyFont="1" applyFill="1"/>
    <xf numFmtId="2" fontId="3" fillId="0" borderId="12" xfId="0" applyNumberFormat="1" applyFont="1" applyBorder="1" applyAlignment="1">
      <alignment horizontal="right"/>
    </xf>
    <xf numFmtId="9" fontId="13" fillId="0" borderId="12" xfId="1" applyFont="1" applyBorder="1" applyAlignment="1">
      <alignment horizontal="center" vertical="center" wrapText="1"/>
    </xf>
    <xf numFmtId="2" fontId="4" fillId="0" borderId="0" xfId="0" applyNumberFormat="1" applyFont="1" applyBorder="1"/>
    <xf numFmtId="0" fontId="4" fillId="0" borderId="0" xfId="0" applyFont="1" applyBorder="1"/>
    <xf numFmtId="9" fontId="14" fillId="0" borderId="0" xfId="1" applyFont="1" applyBorder="1" applyAlignment="1">
      <alignment horizontal="right" wrapText="1"/>
    </xf>
    <xf numFmtId="0" fontId="4" fillId="3" borderId="0" xfId="0" applyFont="1" applyFill="1" applyBorder="1"/>
    <xf numFmtId="2" fontId="4" fillId="3" borderId="0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2" fontId="2" fillId="3" borderId="12" xfId="0" applyNumberFormat="1" applyFont="1" applyFill="1" applyBorder="1"/>
    <xf numFmtId="9" fontId="2" fillId="0" borderId="12" xfId="1" applyFont="1" applyBorder="1" applyAlignment="1">
      <alignment horizontal="right" vertical="center" wrapText="1"/>
    </xf>
    <xf numFmtId="2" fontId="13" fillId="3" borderId="12" xfId="0" applyNumberFormat="1" applyFont="1" applyFill="1" applyBorder="1"/>
    <xf numFmtId="9" fontId="13" fillId="0" borderId="12" xfId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4" fillId="5" borderId="12" xfId="0" applyNumberFormat="1" applyFont="1" applyFill="1" applyBorder="1" applyAlignment="1">
      <alignment horizontal="center" vertical="top" wrapText="1"/>
    </xf>
    <xf numFmtId="9" fontId="4" fillId="0" borderId="12" xfId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center" vertical="top" wrapText="1"/>
    </xf>
    <xf numFmtId="9" fontId="15" fillId="0" borderId="0" xfId="1" applyFont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/>
    </xf>
    <xf numFmtId="9" fontId="3" fillId="0" borderId="0" xfId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right" vertical="center" wrapText="1"/>
    </xf>
    <xf numFmtId="9" fontId="4" fillId="0" borderId="12" xfId="1" applyFont="1" applyBorder="1"/>
    <xf numFmtId="2" fontId="13" fillId="0" borderId="12" xfId="0" applyNumberFormat="1" applyFont="1" applyBorder="1" applyAlignment="1">
      <alignment horizontal="right" vertical="center" wrapText="1"/>
    </xf>
    <xf numFmtId="9" fontId="3" fillId="0" borderId="12" xfId="1" applyFont="1" applyBorder="1"/>
    <xf numFmtId="0" fontId="4" fillId="0" borderId="0" xfId="0" quotePrefix="1" applyFont="1"/>
    <xf numFmtId="2" fontId="4" fillId="0" borderId="12" xfId="0" applyNumberFormat="1" applyFont="1" applyBorder="1"/>
    <xf numFmtId="0" fontId="4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center"/>
    </xf>
    <xf numFmtId="9" fontId="4" fillId="0" borderId="0" xfId="1" applyNumberFormat="1" applyFont="1" applyBorder="1" applyAlignment="1">
      <alignment horizontal="right" vertical="center" wrapText="1"/>
    </xf>
    <xf numFmtId="2" fontId="3" fillId="0" borderId="0" xfId="0" applyNumberFormat="1" applyFont="1" applyBorder="1"/>
    <xf numFmtId="9" fontId="3" fillId="0" borderId="0" xfId="1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6" fillId="0" borderId="0" xfId="2" applyFont="1" applyBorder="1" applyAlignment="1">
      <alignment horizontal="center" wrapText="1"/>
    </xf>
    <xf numFmtId="2" fontId="4" fillId="0" borderId="12" xfId="1" applyNumberFormat="1" applyFont="1" applyBorder="1"/>
    <xf numFmtId="0" fontId="11" fillId="0" borderId="12" xfId="0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9" fontId="4" fillId="3" borderId="12" xfId="1" applyFont="1" applyFill="1" applyBorder="1"/>
    <xf numFmtId="2" fontId="13" fillId="0" borderId="12" xfId="4" applyNumberFormat="1" applyFont="1" applyFill="1" applyBorder="1" applyAlignment="1">
      <alignment horizontal="right"/>
    </xf>
    <xf numFmtId="2" fontId="13" fillId="0" borderId="12" xfId="0" applyNumberFormat="1" applyFont="1" applyBorder="1" applyAlignment="1">
      <alignment horizontal="center"/>
    </xf>
    <xf numFmtId="2" fontId="13" fillId="0" borderId="0" xfId="4" applyNumberFormat="1" applyFont="1" applyFill="1" applyBorder="1" applyAlignment="1">
      <alignment horizontal="right"/>
    </xf>
    <xf numFmtId="2" fontId="1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 vertical="top"/>
    </xf>
    <xf numFmtId="9" fontId="4" fillId="0" borderId="0" xfId="1" applyFont="1" applyBorder="1" applyAlignment="1">
      <alignment horizontal="center" vertical="top" wrapText="1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3" fillId="3" borderId="13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9" fontId="2" fillId="3" borderId="12" xfId="1" applyFont="1" applyFill="1" applyBorder="1" applyAlignment="1">
      <alignment horizontal="center" vertical="center" wrapText="1"/>
    </xf>
    <xf numFmtId="2" fontId="2" fillId="0" borderId="12" xfId="0" applyNumberFormat="1" applyFont="1" applyBorder="1"/>
    <xf numFmtId="2" fontId="13" fillId="0" borderId="12" xfId="0" applyNumberFormat="1" applyFont="1" applyBorder="1"/>
    <xf numFmtId="9" fontId="13" fillId="3" borderId="12" xfId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right" vertical="top" wrapText="1"/>
    </xf>
    <xf numFmtId="9" fontId="15" fillId="0" borderId="0" xfId="1" applyFont="1" applyBorder="1" applyAlignment="1">
      <alignment horizontal="right" wrapText="1"/>
    </xf>
    <xf numFmtId="2" fontId="4" fillId="0" borderId="0" xfId="0" applyNumberFormat="1" applyFont="1" applyFill="1" applyBorder="1" applyAlignment="1">
      <alignment vertical="center"/>
    </xf>
    <xf numFmtId="2" fontId="0" fillId="0" borderId="12" xfId="0" applyNumberFormat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/>
    </xf>
    <xf numFmtId="2" fontId="13" fillId="0" borderId="12" xfId="0" applyNumberFormat="1" applyFont="1" applyBorder="1" applyAlignment="1">
      <alignment horizontal="center" vertical="center" wrapText="1"/>
    </xf>
    <xf numFmtId="9" fontId="3" fillId="0" borderId="12" xfId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9" fontId="4" fillId="0" borderId="12" xfId="1" quotePrefix="1" applyFont="1" applyBorder="1" applyAlignment="1">
      <alignment horizontal="right"/>
    </xf>
    <xf numFmtId="9" fontId="4" fillId="0" borderId="0" xfId="1" quotePrefix="1" applyFont="1" applyBorder="1" applyAlignment="1">
      <alignment horizontal="right"/>
    </xf>
    <xf numFmtId="0" fontId="4" fillId="0" borderId="0" xfId="0" applyFont="1" applyFill="1" applyBorder="1"/>
    <xf numFmtId="1" fontId="12" fillId="0" borderId="0" xfId="0" applyNumberFormat="1" applyFont="1" applyBorder="1" applyAlignment="1">
      <alignment horizontal="center"/>
    </xf>
    <xf numFmtId="0" fontId="12" fillId="0" borderId="0" xfId="0" applyFont="1"/>
    <xf numFmtId="9" fontId="4" fillId="0" borderId="12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right" vertical="center" wrapText="1"/>
    </xf>
    <xf numFmtId="2" fontId="13" fillId="3" borderId="12" xfId="0" applyNumberFormat="1" applyFont="1" applyFill="1" applyBorder="1" applyAlignment="1">
      <alignment horizontal="right"/>
    </xf>
    <xf numFmtId="9" fontId="0" fillId="0" borderId="12" xfId="1" applyFont="1" applyBorder="1" applyAlignment="1">
      <alignment horizontal="center" vertical="center" wrapText="1"/>
    </xf>
    <xf numFmtId="0" fontId="16" fillId="0" borderId="0" xfId="2" applyFont="1"/>
    <xf numFmtId="0" fontId="7" fillId="0" borderId="0" xfId="2" applyFont="1"/>
    <xf numFmtId="0" fontId="16" fillId="0" borderId="0" xfId="2" applyFont="1" applyFill="1" applyBorder="1" applyAlignment="1">
      <alignment horizontal="center" wrapText="1"/>
    </xf>
    <xf numFmtId="2" fontId="16" fillId="0" borderId="0" xfId="2" applyNumberFormat="1" applyFont="1" applyBorder="1" applyAlignment="1">
      <alignment wrapText="1"/>
    </xf>
    <xf numFmtId="0" fontId="17" fillId="0" borderId="12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1" fontId="0" fillId="0" borderId="12" xfId="0" applyNumberFormat="1" applyBorder="1"/>
    <xf numFmtId="9" fontId="0" fillId="0" borderId="0" xfId="1" applyFont="1" applyBorder="1"/>
    <xf numFmtId="1" fontId="13" fillId="0" borderId="12" xfId="0" applyNumberFormat="1" applyFont="1" applyBorder="1"/>
    <xf numFmtId="9" fontId="13" fillId="0" borderId="0" xfId="1" applyFont="1" applyBorder="1"/>
    <xf numFmtId="0" fontId="8" fillId="3" borderId="0" xfId="0" applyFont="1" applyFill="1" applyBorder="1" applyAlignment="1">
      <alignment horizontal="center"/>
    </xf>
    <xf numFmtId="2" fontId="13" fillId="0" borderId="0" xfId="0" applyNumberFormat="1" applyFont="1" applyBorder="1"/>
    <xf numFmtId="2" fontId="0" fillId="3" borderId="12" xfId="0" applyNumberFormat="1" applyFill="1" applyBorder="1"/>
    <xf numFmtId="9" fontId="2" fillId="3" borderId="12" xfId="1" applyFont="1" applyFill="1" applyBorder="1"/>
    <xf numFmtId="9" fontId="13" fillId="0" borderId="12" xfId="1" applyFont="1" applyBorder="1"/>
    <xf numFmtId="0" fontId="16" fillId="0" borderId="0" xfId="2" applyFont="1" applyBorder="1"/>
    <xf numFmtId="0" fontId="16" fillId="0" borderId="0" xfId="2" applyFont="1" applyFill="1" applyBorder="1" applyAlignment="1">
      <alignment horizontal="left" vertical="top" wrapText="1"/>
    </xf>
    <xf numFmtId="2" fontId="19" fillId="0" borderId="0" xfId="5" applyNumberFormat="1" applyFont="1" applyBorder="1"/>
    <xf numFmtId="2" fontId="16" fillId="0" borderId="0" xfId="2" applyNumberFormat="1" applyFont="1" applyBorder="1"/>
    <xf numFmtId="2" fontId="20" fillId="0" borderId="0" xfId="2" applyNumberFormat="1" applyFont="1"/>
    <xf numFmtId="9" fontId="16" fillId="3" borderId="0" xfId="6" applyFont="1" applyFill="1" applyBorder="1"/>
    <xf numFmtId="0" fontId="20" fillId="0" borderId="0" xfId="2" applyFont="1" applyBorder="1"/>
    <xf numFmtId="2" fontId="0" fillId="0" borderId="12" xfId="0" applyNumberFormat="1" applyBorder="1"/>
    <xf numFmtId="9" fontId="0" fillId="0" borderId="12" xfId="1" applyFont="1" applyBorder="1"/>
    <xf numFmtId="0" fontId="12" fillId="3" borderId="12" xfId="0" applyFont="1" applyFill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wrapText="1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1" fillId="0" borderId="0" xfId="0" applyFont="1"/>
    <xf numFmtId="0" fontId="12" fillId="0" borderId="7" xfId="0" applyFont="1" applyBorder="1" applyAlignment="1"/>
    <xf numFmtId="0" fontId="12" fillId="0" borderId="0" xfId="0" applyFont="1" applyBorder="1" applyAlignment="1"/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 wrapText="1"/>
    </xf>
    <xf numFmtId="2" fontId="7" fillId="0" borderId="12" xfId="2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2" fontId="8" fillId="0" borderId="12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 wrapText="1"/>
    </xf>
    <xf numFmtId="2" fontId="7" fillId="0" borderId="0" xfId="2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7" fillId="0" borderId="0" xfId="2" applyNumberFormat="1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9" fontId="4" fillId="3" borderId="12" xfId="1" quotePrefix="1" applyFont="1" applyFill="1" applyBorder="1"/>
    <xf numFmtId="2" fontId="3" fillId="3" borderId="12" xfId="0" applyNumberFormat="1" applyFont="1" applyFill="1" applyBorder="1"/>
    <xf numFmtId="9" fontId="3" fillId="3" borderId="12" xfId="1" applyFont="1" applyFill="1" applyBorder="1"/>
    <xf numFmtId="0" fontId="12" fillId="0" borderId="7" xfId="0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12" xfId="0" applyNumberFormat="1" applyFont="1" applyFill="1" applyBorder="1" applyAlignment="1">
      <alignment vertical="top" wrapText="1"/>
    </xf>
    <xf numFmtId="2" fontId="3" fillId="0" borderId="12" xfId="0" applyNumberFormat="1" applyFont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10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center" vertical="center"/>
    </xf>
    <xf numFmtId="0" fontId="25" fillId="3" borderId="9" xfId="0" applyFont="1" applyFill="1" applyBorder="1" applyAlignment="1"/>
    <xf numFmtId="0" fontId="25" fillId="3" borderId="10" xfId="0" applyFont="1" applyFill="1" applyBorder="1" applyAlignment="1"/>
    <xf numFmtId="0" fontId="25" fillId="3" borderId="11" xfId="0" applyFont="1" applyFill="1" applyBorder="1" applyAlignment="1"/>
    <xf numFmtId="0" fontId="10" fillId="3" borderId="12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>
      <alignment horizontal="center" vertical="top" wrapText="1"/>
    </xf>
    <xf numFmtId="0" fontId="22" fillId="3" borderId="12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right"/>
    </xf>
    <xf numFmtId="0" fontId="22" fillId="3" borderId="12" xfId="0" applyFont="1" applyFill="1" applyBorder="1" applyAlignment="1">
      <alignment horizontal="right" vertical="center"/>
    </xf>
    <xf numFmtId="0" fontId="22" fillId="3" borderId="12" xfId="0" applyFont="1" applyFill="1" applyBorder="1"/>
    <xf numFmtId="0" fontId="22" fillId="3" borderId="0" xfId="0" applyFont="1" applyFill="1" applyBorder="1" applyAlignment="1">
      <alignment horizontal="right"/>
    </xf>
    <xf numFmtId="2" fontId="22" fillId="3" borderId="12" xfId="0" applyNumberFormat="1" applyFont="1" applyFill="1" applyBorder="1"/>
    <xf numFmtId="0" fontId="10" fillId="3" borderId="12" xfId="0" applyFont="1" applyFill="1" applyBorder="1" applyAlignment="1">
      <alignment horizontal="right"/>
    </xf>
    <xf numFmtId="0" fontId="10" fillId="3" borderId="12" xfId="0" applyFont="1" applyFill="1" applyBorder="1"/>
    <xf numFmtId="1" fontId="10" fillId="3" borderId="12" xfId="0" applyNumberFormat="1" applyFont="1" applyFill="1" applyBorder="1"/>
    <xf numFmtId="2" fontId="10" fillId="3" borderId="12" xfId="0" applyNumberFormat="1" applyFont="1" applyFill="1" applyBorder="1"/>
    <xf numFmtId="0" fontId="22" fillId="3" borderId="0" xfId="0" applyFont="1" applyFill="1" applyBorder="1"/>
    <xf numFmtId="0" fontId="22" fillId="3" borderId="9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1" fontId="22" fillId="3" borderId="12" xfId="0" applyNumberFormat="1" applyFont="1" applyFill="1" applyBorder="1"/>
    <xf numFmtId="9" fontId="22" fillId="3" borderId="12" xfId="1" applyFont="1" applyFill="1" applyBorder="1"/>
    <xf numFmtId="0" fontId="22" fillId="3" borderId="12" xfId="0" applyFont="1" applyFill="1" applyBorder="1" applyAlignment="1">
      <alignment horizontal="center" vertical="top" wrapText="1"/>
    </xf>
    <xf numFmtId="1" fontId="22" fillId="3" borderId="12" xfId="0" applyNumberFormat="1" applyFont="1" applyFill="1" applyBorder="1" applyAlignment="1">
      <alignment horizontal="right" vertical="center"/>
    </xf>
    <xf numFmtId="2" fontId="22" fillId="3" borderId="12" xfId="0" applyNumberFormat="1" applyFont="1" applyFill="1" applyBorder="1" applyAlignment="1">
      <alignment horizontal="right" vertical="center"/>
    </xf>
    <xf numFmtId="0" fontId="22" fillId="3" borderId="12" xfId="0" applyFont="1" applyFill="1" applyBorder="1" applyAlignment="1">
      <alignment vertical="center"/>
    </xf>
    <xf numFmtId="2" fontId="22" fillId="3" borderId="12" xfId="0" applyNumberFormat="1" applyFont="1" applyFill="1" applyBorder="1" applyAlignment="1">
      <alignment vertical="center"/>
    </xf>
    <xf numFmtId="9" fontId="22" fillId="3" borderId="12" xfId="1" applyFont="1" applyFill="1" applyBorder="1" applyAlignment="1">
      <alignment vertical="center"/>
    </xf>
    <xf numFmtId="0" fontId="22" fillId="3" borderId="15" xfId="0" applyFont="1" applyFill="1" applyBorder="1" applyAlignment="1">
      <alignment horizontal="right" vertical="center"/>
    </xf>
    <xf numFmtId="2" fontId="22" fillId="3" borderId="15" xfId="0" applyNumberFormat="1" applyFont="1" applyFill="1" applyBorder="1"/>
    <xf numFmtId="2" fontId="22" fillId="3" borderId="12" xfId="0" applyNumberFormat="1" applyFont="1" applyFill="1" applyBorder="1" applyAlignment="1">
      <alignment horizontal="right"/>
    </xf>
    <xf numFmtId="1" fontId="22" fillId="3" borderId="0" xfId="0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2" fontId="10" fillId="3" borderId="0" xfId="0" applyNumberFormat="1" applyFont="1" applyFill="1" applyBorder="1"/>
    <xf numFmtId="0" fontId="22" fillId="3" borderId="12" xfId="0" applyFont="1" applyFill="1" applyBorder="1" applyAlignment="1">
      <alignment horizontal="left"/>
    </xf>
    <xf numFmtId="1" fontId="22" fillId="3" borderId="12" xfId="0" applyNumberFormat="1" applyFont="1" applyFill="1" applyBorder="1" applyAlignment="1">
      <alignment horizontal="right"/>
    </xf>
    <xf numFmtId="165" fontId="22" fillId="3" borderId="12" xfId="0" applyNumberFormat="1" applyFont="1" applyFill="1" applyBorder="1" applyAlignment="1">
      <alignment horizontal="right"/>
    </xf>
    <xf numFmtId="9" fontId="10" fillId="3" borderId="12" xfId="1" applyFont="1" applyFill="1" applyBorder="1"/>
    <xf numFmtId="1" fontId="22" fillId="3" borderId="0" xfId="0" applyNumberFormat="1" applyFont="1" applyFill="1"/>
    <xf numFmtId="0" fontId="25" fillId="3" borderId="0" xfId="0" applyFont="1" applyFill="1" applyBorder="1" applyAlignment="1">
      <alignment horizontal="left"/>
    </xf>
    <xf numFmtId="2" fontId="10" fillId="3" borderId="0" xfId="0" applyNumberFormat="1" applyFont="1" applyFill="1" applyBorder="1" applyAlignment="1">
      <alignment horizontal="center" vertical="top" wrapText="1"/>
    </xf>
    <xf numFmtId="9" fontId="10" fillId="3" borderId="0" xfId="1" applyFont="1" applyFill="1" applyBorder="1" applyAlignment="1">
      <alignment horizontal="center" vertical="top" wrapText="1"/>
    </xf>
    <xf numFmtId="2" fontId="10" fillId="3" borderId="0" xfId="0" applyNumberFormat="1" applyFont="1" applyFill="1" applyBorder="1" applyAlignment="1">
      <alignment vertical="center"/>
    </xf>
    <xf numFmtId="9" fontId="10" fillId="3" borderId="0" xfId="1" applyFont="1" applyFill="1" applyBorder="1" applyAlignment="1">
      <alignment vertical="center"/>
    </xf>
    <xf numFmtId="0" fontId="22" fillId="3" borderId="9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horizontal="center" vertical="top" wrapText="1"/>
    </xf>
    <xf numFmtId="0" fontId="25" fillId="3" borderId="12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8"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Normal" xfId="0" builtinId="0"/>
    <cellStyle name="Normal 2" xfId="13"/>
    <cellStyle name="Normal 2 2" xfId="4"/>
    <cellStyle name="Normal 2 3" xfId="14"/>
    <cellStyle name="Normal 3" xfId="2"/>
    <cellStyle name="Normal 3 2" xfId="15"/>
    <cellStyle name="Normal 3 2 2" xfId="16"/>
    <cellStyle name="Normal 3 3" xfId="17"/>
    <cellStyle name="Normal 4" xfId="18"/>
    <cellStyle name="Normal 4 2" xfId="19"/>
    <cellStyle name="Normal 6" xfId="3"/>
    <cellStyle name="Normal 7" xfId="20"/>
    <cellStyle name="Normal 7 2" xfId="21"/>
    <cellStyle name="Normal_calculation -utt" xfId="5"/>
    <cellStyle name="Percent" xfId="1" builtinId="5"/>
    <cellStyle name="Percent 2" xfId="22"/>
    <cellStyle name="Percent 2 2" xfId="6"/>
    <cellStyle name="Percent 2 2 2" xfId="23"/>
    <cellStyle name="Percent 2 3" xfId="24"/>
    <cellStyle name="Percent 2 3 2" xfId="25"/>
    <cellStyle name="Percent 6" xfId="26"/>
    <cellStyle name="Percent 6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407</xdr:row>
      <xdr:rowOff>0</xdr:rowOff>
    </xdr:from>
    <xdr:to>
      <xdr:col>6</xdr:col>
      <xdr:colOff>535401</xdr:colOff>
      <xdr:row>407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84520" y="7456170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632460</xdr:colOff>
      <xdr:row>407</xdr:row>
      <xdr:rowOff>0</xdr:rowOff>
    </xdr:from>
    <xdr:to>
      <xdr:col>3</xdr:col>
      <xdr:colOff>331626</xdr:colOff>
      <xdr:row>407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023235" y="745617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769620</xdr:colOff>
      <xdr:row>407</xdr:row>
      <xdr:rowOff>0</xdr:rowOff>
    </xdr:from>
    <xdr:to>
      <xdr:col>5</xdr:col>
      <xdr:colOff>284282</xdr:colOff>
      <xdr:row>407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313045" y="7456170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ODISHA%20_STATE_AWP&amp;B-2018-19_Upto%20March,%202018(To%20K.K.%20Sharma%20for%20chec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Page"/>
      <sheetName val="Contents"/>
      <sheetName val="Sheet1"/>
      <sheetName val="AT-1-Gen_Info "/>
      <sheetName val="AT-2-S1 BUDGET"/>
      <sheetName val="AT_2A_fundflow"/>
      <sheetName val="AT-3"/>
      <sheetName val="AT3A_cvrg(Insti)_PY"/>
      <sheetName val="AT3B_cvrg(Insti)_UPY "/>
      <sheetName val="AT3C_cvrg(Insti)_UPY "/>
      <sheetName val="enrolment vs availed_PY"/>
      <sheetName val="enrolment vs availed_UPY"/>
      <sheetName val="T4B_Aadhar_Enrol"/>
      <sheetName val="T5_PLAN_vs_PRFM"/>
      <sheetName val="T5A_PLAN_vs_PRFM "/>
      <sheetName val="T5B_PLAN_vs_PRFM  (2)"/>
      <sheetName val="T5C_Drought_PLAN_vs_PRFM "/>
      <sheetName val="T5D_Drought_PLAN_vs_PRFM  "/>
      <sheetName val="T6_FG_py_Utlsn"/>
      <sheetName val="T6A_FG_Upy_Utlsn "/>
      <sheetName val="T6B_Pay_FG_FCI_Pry"/>
      <sheetName val="T6C_Coarse_Grain"/>
      <sheetName val="T7_CC_PY_Utlsn"/>
      <sheetName val="T7ACC_UPY_Utlsn "/>
      <sheetName val="AT-8_Hon_CCH_Pry"/>
      <sheetName val="AT-8A_Hon_CCH_UPry"/>
      <sheetName val="AT9_TA"/>
      <sheetName val="AT10_MME"/>
      <sheetName val="AT10A_"/>
      <sheetName val="AT-10 B"/>
      <sheetName val="AT-10 C"/>
      <sheetName val="AT-10D"/>
      <sheetName val="AT-10E"/>
      <sheetName val="AT-10 F Drinking Water"/>
      <sheetName val="AT11_KS Year wise"/>
      <sheetName val="AT11A_KS-District wise"/>
      <sheetName val="AT12_KD-New"/>
      <sheetName val="AT12A_KD-Replacement"/>
      <sheetName val="AT-13_Mode of cooking"/>
      <sheetName val="AT-14"/>
      <sheetName val="AT-14 A"/>
      <sheetName val="AT-15"/>
      <sheetName val="AT-16"/>
      <sheetName val="AT_17_Coverage-RBSK "/>
      <sheetName val="AT18_Details_Community "/>
      <sheetName val="AT_19_Impl_Agency"/>
      <sheetName val="AT_20_CentralCookingagency "/>
      <sheetName val="AT-21"/>
      <sheetName val="AT-22"/>
      <sheetName val="AT-23 MIS"/>
      <sheetName val="AT-23A _AMS"/>
      <sheetName val="AT-24"/>
      <sheetName val="AT-25"/>
      <sheetName val="Sheet1 (2)"/>
      <sheetName val="AT26_NoWD"/>
      <sheetName val="AT26A_NoWD"/>
      <sheetName val="AT27_Req_FG_CA_Pry"/>
      <sheetName val="AT27A_Req_FG_CA_UPry "/>
      <sheetName val="AT27B_Req_FG_CA_NCLP"/>
      <sheetName val="AT27C_Req_FG_CA_Drought-Pry"/>
      <sheetName val="AT27D_Req_FG_CA_Drought-UPry"/>
      <sheetName val="AT_28_RqmtKitchen"/>
      <sheetName val="AT-28A_RqmtPlinthArea"/>
      <sheetName val="AT29_K_D"/>
      <sheetName val="AT-30_Coook-cum-Helper"/>
      <sheetName val="AT_31_Budget_provision "/>
      <sheetName val="AT32_Drought Pry Util"/>
      <sheetName val="AT-32A Drought UPry Ut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2">
          <cell r="J42">
            <v>2654750</v>
          </cell>
        </row>
      </sheetData>
      <sheetData sheetId="14">
        <row r="42">
          <cell r="J42">
            <v>1618403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8"/>
  <sheetViews>
    <sheetView tabSelected="1" view="pageBreakPreview" topLeftCell="A644" zoomScaleNormal="106" zoomScaleSheetLayoutView="100" workbookViewId="0">
      <selection activeCell="G985" sqref="G985"/>
    </sheetView>
  </sheetViews>
  <sheetFormatPr defaultRowHeight="14.25" x14ac:dyDescent="0.2"/>
  <cols>
    <col min="1" max="1" width="15.85546875" style="1" customWidth="1"/>
    <col min="2" max="2" width="20" style="1" customWidth="1"/>
    <col min="3" max="3" width="17.7109375" style="1" customWidth="1"/>
    <col min="4" max="4" width="14.5703125" style="1" customWidth="1"/>
    <col min="5" max="5" width="16.140625" style="1" customWidth="1"/>
    <col min="6" max="6" width="17" style="1" customWidth="1"/>
    <col min="7" max="7" width="13.42578125" style="1" customWidth="1"/>
    <col min="8" max="8" width="15.5703125" style="1" customWidth="1"/>
    <col min="9" max="16384" width="9.140625" style="1"/>
  </cols>
  <sheetData>
    <row r="1" spans="1:8" x14ac:dyDescent="0.2">
      <c r="A1" s="306" t="s">
        <v>0</v>
      </c>
      <c r="B1" s="307"/>
      <c r="C1" s="307"/>
      <c r="D1" s="307"/>
      <c r="E1" s="307"/>
      <c r="F1" s="307"/>
      <c r="G1" s="307"/>
      <c r="H1" s="308"/>
    </row>
    <row r="2" spans="1:8" x14ac:dyDescent="0.2">
      <c r="A2" s="309" t="s">
        <v>1</v>
      </c>
      <c r="B2" s="310"/>
      <c r="C2" s="310"/>
      <c r="D2" s="310"/>
      <c r="E2" s="310"/>
      <c r="F2" s="310"/>
      <c r="G2" s="310"/>
      <c r="H2" s="311"/>
    </row>
    <row r="3" spans="1:8" x14ac:dyDescent="0.2">
      <c r="A3" s="309" t="s">
        <v>2</v>
      </c>
      <c r="B3" s="310"/>
      <c r="C3" s="310"/>
      <c r="D3" s="310"/>
      <c r="E3" s="310"/>
      <c r="F3" s="310"/>
      <c r="G3" s="310"/>
      <c r="H3" s="311"/>
    </row>
    <row r="4" spans="1:8" ht="5.25" customHeight="1" x14ac:dyDescent="0.2">
      <c r="A4" s="2"/>
      <c r="B4" s="3"/>
      <c r="C4" s="3"/>
      <c r="D4" s="3"/>
      <c r="E4" s="3"/>
      <c r="F4" s="3"/>
      <c r="G4" s="4"/>
      <c r="H4" s="5"/>
    </row>
    <row r="5" spans="1:8" x14ac:dyDescent="0.2">
      <c r="A5" s="312" t="s">
        <v>3</v>
      </c>
      <c r="B5" s="313"/>
      <c r="C5" s="313"/>
      <c r="D5" s="313"/>
      <c r="E5" s="313"/>
      <c r="F5" s="313"/>
      <c r="G5" s="313"/>
      <c r="H5" s="314"/>
    </row>
    <row r="6" spans="1:8" ht="5.25" customHeight="1" x14ac:dyDescent="0.2">
      <c r="A6" s="6"/>
      <c r="B6" s="6"/>
      <c r="C6" s="6"/>
      <c r="D6" s="6"/>
      <c r="E6" s="6"/>
      <c r="F6" s="6"/>
    </row>
    <row r="7" spans="1:8" x14ac:dyDescent="0.2">
      <c r="A7" s="315" t="s">
        <v>4</v>
      </c>
      <c r="B7" s="315"/>
      <c r="C7" s="315"/>
      <c r="D7" s="315"/>
      <c r="E7" s="315"/>
      <c r="F7" s="315"/>
      <c r="G7" s="315"/>
      <c r="H7" s="315"/>
    </row>
    <row r="8" spans="1:8" ht="4.5" customHeight="1" x14ac:dyDescent="0.2"/>
    <row r="9" spans="1:8" x14ac:dyDescent="0.2">
      <c r="A9" s="315" t="s">
        <v>5</v>
      </c>
      <c r="B9" s="315"/>
      <c r="C9" s="315"/>
      <c r="D9" s="315"/>
      <c r="E9" s="315"/>
      <c r="F9" s="315"/>
      <c r="G9" s="315"/>
      <c r="H9" s="315"/>
    </row>
    <row r="10" spans="1:8" ht="6.75" customHeight="1" x14ac:dyDescent="0.2"/>
    <row r="11" spans="1:8" x14ac:dyDescent="0.2">
      <c r="A11" s="7" t="s">
        <v>6</v>
      </c>
      <c r="B11" s="7"/>
      <c r="C11" s="7"/>
      <c r="D11" s="7"/>
      <c r="E11" s="7"/>
      <c r="F11" s="7"/>
      <c r="G11" s="7"/>
      <c r="H11" s="7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ht="12.75" customHeight="1" x14ac:dyDescent="0.2">
      <c r="A13" s="302" t="s">
        <v>7</v>
      </c>
      <c r="B13" s="302"/>
      <c r="C13" s="8"/>
      <c r="D13" s="9"/>
      <c r="E13" s="9"/>
      <c r="F13" s="7"/>
      <c r="G13" s="7"/>
      <c r="H13" s="7"/>
    </row>
    <row r="14" spans="1:8" ht="6.75" customHeight="1" x14ac:dyDescent="0.2">
      <c r="A14" s="10"/>
      <c r="B14" s="10"/>
      <c r="C14" s="8"/>
      <c r="D14" s="9"/>
      <c r="E14" s="9"/>
      <c r="F14" s="7"/>
      <c r="G14" s="7"/>
      <c r="H14" s="7"/>
    </row>
    <row r="15" spans="1:8" ht="66.75" customHeight="1" x14ac:dyDescent="0.2">
      <c r="A15" s="11" t="s">
        <v>8</v>
      </c>
      <c r="B15" s="12" t="s">
        <v>9</v>
      </c>
      <c r="C15" s="12" t="s">
        <v>10</v>
      </c>
      <c r="D15" s="12" t="s">
        <v>11</v>
      </c>
      <c r="E15" s="11" t="s">
        <v>12</v>
      </c>
      <c r="F15" s="7"/>
      <c r="G15" s="7"/>
      <c r="H15" s="7"/>
    </row>
    <row r="16" spans="1:8" x14ac:dyDescent="0.2">
      <c r="A16" s="13" t="s">
        <v>13</v>
      </c>
      <c r="B16" s="14">
        <v>2961774</v>
      </c>
      <c r="C16" s="15">
        <f>[1]T5_PLAN_vs_PRFM!$J$42</f>
        <v>2654750</v>
      </c>
      <c r="D16" s="16">
        <f>C16-B16</f>
        <v>-307024</v>
      </c>
      <c r="E16" s="17">
        <f>D16/B16</f>
        <v>-0.10366219704812049</v>
      </c>
    </row>
    <row r="17" spans="1:8" x14ac:dyDescent="0.2">
      <c r="A17" s="13" t="s">
        <v>14</v>
      </c>
      <c r="B17" s="14">
        <v>1657912</v>
      </c>
      <c r="C17" s="18">
        <f>'[1]T5A_PLAN_vs_PRFM '!$J$42</f>
        <v>1618403</v>
      </c>
      <c r="D17" s="16">
        <f>C17-B17</f>
        <v>-39509</v>
      </c>
      <c r="E17" s="17">
        <f>D17/B17</f>
        <v>-2.3830577256211426E-2</v>
      </c>
      <c r="F17" s="7"/>
      <c r="G17" s="9"/>
      <c r="H17" s="9"/>
    </row>
    <row r="18" spans="1:8" x14ac:dyDescent="0.2">
      <c r="A18" s="13" t="s">
        <v>15</v>
      </c>
      <c r="B18" s="14">
        <v>0</v>
      </c>
      <c r="C18" s="18">
        <v>0</v>
      </c>
      <c r="D18" s="16">
        <f>C18-B18</f>
        <v>0</v>
      </c>
      <c r="E18" s="17" t="e">
        <f>D18/B18</f>
        <v>#DIV/0!</v>
      </c>
      <c r="F18" s="7"/>
      <c r="G18" s="9"/>
      <c r="H18" s="9"/>
    </row>
    <row r="19" spans="1:8" x14ac:dyDescent="0.2">
      <c r="A19" s="13" t="s">
        <v>16</v>
      </c>
      <c r="B19" s="19">
        <f>SUM(B16:B18)</f>
        <v>4619686</v>
      </c>
      <c r="C19" s="19">
        <f>SUM(C16:C18)</f>
        <v>4273153</v>
      </c>
      <c r="D19" s="16">
        <f>C19-B19</f>
        <v>-346533</v>
      </c>
      <c r="E19" s="17">
        <f>D19/B19</f>
        <v>-7.5012241091710563E-2</v>
      </c>
      <c r="G19" s="20"/>
    </row>
    <row r="20" spans="1:8" ht="13.5" customHeight="1" x14ac:dyDescent="0.2">
      <c r="G20" s="21"/>
      <c r="H20" s="21"/>
    </row>
    <row r="21" spans="1:8" ht="15.75" customHeight="1" x14ac:dyDescent="0.2">
      <c r="A21" s="302" t="s">
        <v>17</v>
      </c>
      <c r="B21" s="302"/>
      <c r="C21" s="302"/>
      <c r="D21" s="302"/>
    </row>
    <row r="22" spans="1:8" ht="13.5" customHeight="1" x14ac:dyDescent="0.2">
      <c r="A22" s="22"/>
      <c r="B22" s="22"/>
      <c r="C22" s="22"/>
      <c r="D22" s="22"/>
    </row>
    <row r="23" spans="1:8" ht="15" customHeight="1" x14ac:dyDescent="0.2">
      <c r="A23" s="23" t="s">
        <v>18</v>
      </c>
      <c r="B23" s="24">
        <v>239</v>
      </c>
      <c r="C23" s="24">
        <v>232</v>
      </c>
      <c r="D23" s="25">
        <f>C23-B23</f>
        <v>-7</v>
      </c>
      <c r="E23" s="17">
        <f>D23/B23</f>
        <v>-2.9288702928870293E-2</v>
      </c>
      <c r="G23" s="1" t="s">
        <v>19</v>
      </c>
    </row>
    <row r="24" spans="1:8" ht="15" customHeight="1" x14ac:dyDescent="0.2">
      <c r="A24" s="23" t="s">
        <v>20</v>
      </c>
      <c r="B24" s="24">
        <v>239</v>
      </c>
      <c r="C24" s="24">
        <v>232</v>
      </c>
      <c r="D24" s="25">
        <f>C24-B24</f>
        <v>-7</v>
      </c>
      <c r="E24" s="17">
        <f>D24/B24</f>
        <v>-2.9288702928870293E-2</v>
      </c>
      <c r="G24" s="1" t="s">
        <v>19</v>
      </c>
    </row>
    <row r="25" spans="1:8" ht="15" customHeight="1" x14ac:dyDescent="0.2">
      <c r="A25" s="23" t="s">
        <v>15</v>
      </c>
      <c r="B25" s="24">
        <v>0</v>
      </c>
      <c r="C25" s="24"/>
      <c r="D25" s="25">
        <f>C25-B25</f>
        <v>0</v>
      </c>
      <c r="E25" s="17" t="e">
        <f>D25/B25</f>
        <v>#DIV/0!</v>
      </c>
    </row>
    <row r="26" spans="1:8" ht="15" customHeight="1" x14ac:dyDescent="0.2">
      <c r="A26" s="302"/>
      <c r="B26" s="302"/>
      <c r="C26" s="302"/>
      <c r="D26" s="302"/>
      <c r="E26" s="26"/>
    </row>
    <row r="27" spans="1:8" ht="16.5" customHeight="1" x14ac:dyDescent="0.2">
      <c r="A27" s="304" t="s">
        <v>21</v>
      </c>
      <c r="B27" s="304"/>
      <c r="C27" s="304"/>
      <c r="D27" s="304"/>
      <c r="E27" s="26"/>
    </row>
    <row r="28" spans="1:8" ht="57.75" customHeight="1" x14ac:dyDescent="0.2">
      <c r="A28" s="12" t="s">
        <v>8</v>
      </c>
      <c r="B28" s="12" t="s">
        <v>22</v>
      </c>
      <c r="C28" s="12" t="s">
        <v>23</v>
      </c>
      <c r="D28" s="12" t="s">
        <v>24</v>
      </c>
      <c r="E28" s="27" t="s">
        <v>12</v>
      </c>
      <c r="G28" s="1" t="s">
        <v>19</v>
      </c>
    </row>
    <row r="29" spans="1:8" x14ac:dyDescent="0.2">
      <c r="A29" s="13" t="s">
        <v>18</v>
      </c>
      <c r="B29" s="24">
        <f>B16*B23</f>
        <v>707863986</v>
      </c>
      <c r="C29" s="28">
        <v>603805660</v>
      </c>
      <c r="D29" s="25">
        <f>C29-B29</f>
        <v>-104058326</v>
      </c>
      <c r="E29" s="17">
        <f>D29/B29</f>
        <v>-0.14700327754772935</v>
      </c>
      <c r="G29" s="1" t="s">
        <v>19</v>
      </c>
      <c r="H29" s="1" t="s">
        <v>19</v>
      </c>
    </row>
    <row r="30" spans="1:8" x14ac:dyDescent="0.2">
      <c r="A30" s="13" t="s">
        <v>25</v>
      </c>
      <c r="B30" s="24">
        <f>B17*B24</f>
        <v>396240968</v>
      </c>
      <c r="C30" s="24">
        <v>368151771</v>
      </c>
      <c r="D30" s="25">
        <f>C30-B30</f>
        <v>-28089197</v>
      </c>
      <c r="E30" s="17">
        <f>D30/B30</f>
        <v>-7.0889179232976232E-2</v>
      </c>
      <c r="G30" s="1" t="s">
        <v>19</v>
      </c>
      <c r="H30" s="1" t="s">
        <v>19</v>
      </c>
    </row>
    <row r="31" spans="1:8" x14ac:dyDescent="0.2">
      <c r="A31" s="13" t="s">
        <v>15</v>
      </c>
      <c r="B31" s="24">
        <f>B18*B25</f>
        <v>0</v>
      </c>
      <c r="C31" s="24"/>
      <c r="D31" s="25">
        <f>C31-B31</f>
        <v>0</v>
      </c>
      <c r="E31" s="17" t="e">
        <f>D31/B31</f>
        <v>#DIV/0!</v>
      </c>
    </row>
    <row r="32" spans="1:8" ht="17.25" customHeight="1" x14ac:dyDescent="0.2">
      <c r="A32" s="13" t="s">
        <v>16</v>
      </c>
      <c r="B32" s="24">
        <f>SUM(B29:B31)</f>
        <v>1104104954</v>
      </c>
      <c r="C32" s="24">
        <f>SUM(C29:C31)</f>
        <v>971957431</v>
      </c>
      <c r="D32" s="25">
        <f>C32-B32</f>
        <v>-132147523</v>
      </c>
      <c r="E32" s="17">
        <f>D32/B32</f>
        <v>-0.11968746496540038</v>
      </c>
      <c r="G32" s="1" t="s">
        <v>19</v>
      </c>
    </row>
    <row r="33" spans="1:7" x14ac:dyDescent="0.2">
      <c r="A33" s="10"/>
      <c r="B33" s="10"/>
      <c r="C33" s="10"/>
      <c r="D33" s="10"/>
      <c r="E33" s="26"/>
      <c r="G33" s="1" t="s">
        <v>19</v>
      </c>
    </row>
    <row r="34" spans="1:7" ht="18" customHeight="1" x14ac:dyDescent="0.2">
      <c r="A34" s="305" t="s">
        <v>26</v>
      </c>
      <c r="B34" s="305"/>
      <c r="C34" s="305"/>
      <c r="D34" s="29"/>
      <c r="E34" s="30"/>
      <c r="G34" s="21"/>
    </row>
    <row r="35" spans="1:7" ht="18" customHeight="1" x14ac:dyDescent="0.2">
      <c r="A35" s="302" t="s">
        <v>27</v>
      </c>
      <c r="B35" s="302"/>
      <c r="C35" s="302"/>
      <c r="D35" s="302"/>
      <c r="E35" s="302"/>
      <c r="F35" s="302"/>
      <c r="G35" s="302"/>
    </row>
    <row r="36" spans="1:7" ht="43.5" customHeight="1" x14ac:dyDescent="0.2">
      <c r="A36" s="12" t="s">
        <v>28</v>
      </c>
      <c r="B36" s="12" t="s">
        <v>29</v>
      </c>
      <c r="C36" s="12" t="s">
        <v>30</v>
      </c>
      <c r="D36" s="12" t="s">
        <v>31</v>
      </c>
      <c r="E36" s="31" t="s">
        <v>32</v>
      </c>
      <c r="F36" s="12" t="s">
        <v>33</v>
      </c>
      <c r="G36" s="21"/>
    </row>
    <row r="37" spans="1:7" ht="12.95" customHeight="1" x14ac:dyDescent="0.2">
      <c r="A37" s="12">
        <v>1</v>
      </c>
      <c r="B37" s="12">
        <v>2</v>
      </c>
      <c r="C37" s="12">
        <v>3</v>
      </c>
      <c r="D37" s="12">
        <v>4</v>
      </c>
      <c r="E37" s="12" t="s">
        <v>34</v>
      </c>
      <c r="F37" s="12">
        <v>6</v>
      </c>
      <c r="G37" s="21"/>
    </row>
    <row r="38" spans="1:7" ht="12.95" customHeight="1" x14ac:dyDescent="0.2">
      <c r="A38" s="32">
        <v>1</v>
      </c>
      <c r="B38" s="33" t="s">
        <v>35</v>
      </c>
      <c r="C38" s="32">
        <v>902</v>
      </c>
      <c r="D38" s="32">
        <v>902</v>
      </c>
      <c r="E38" s="32">
        <f>C38-D38</f>
        <v>0</v>
      </c>
      <c r="F38" s="34">
        <f>E38/C38</f>
        <v>0</v>
      </c>
      <c r="G38" s="21"/>
    </row>
    <row r="39" spans="1:7" ht="12.95" customHeight="1" x14ac:dyDescent="0.2">
      <c r="A39" s="32">
        <v>2</v>
      </c>
      <c r="B39" s="33" t="s">
        <v>36</v>
      </c>
      <c r="C39" s="32">
        <v>1517</v>
      </c>
      <c r="D39" s="32">
        <v>1517</v>
      </c>
      <c r="E39" s="32">
        <f t="shared" ref="E39:E68" si="0">C39-D39</f>
        <v>0</v>
      </c>
      <c r="F39" s="34">
        <f t="shared" ref="F39:F68" si="1">E39/C39</f>
        <v>0</v>
      </c>
      <c r="G39" s="21"/>
    </row>
    <row r="40" spans="1:7" ht="12.95" customHeight="1" x14ac:dyDescent="0.2">
      <c r="A40" s="32">
        <v>3</v>
      </c>
      <c r="B40" s="33" t="s">
        <v>37</v>
      </c>
      <c r="C40" s="32">
        <v>944</v>
      </c>
      <c r="D40" s="32">
        <v>944</v>
      </c>
      <c r="E40" s="32">
        <f t="shared" si="0"/>
        <v>0</v>
      </c>
      <c r="F40" s="34">
        <f t="shared" si="1"/>
        <v>0</v>
      </c>
      <c r="G40" s="21"/>
    </row>
    <row r="41" spans="1:7" ht="12.95" customHeight="1" x14ac:dyDescent="0.2">
      <c r="A41" s="32">
        <v>4</v>
      </c>
      <c r="B41" s="33" t="s">
        <v>38</v>
      </c>
      <c r="C41" s="32">
        <v>1087</v>
      </c>
      <c r="D41" s="32">
        <v>1087</v>
      </c>
      <c r="E41" s="32">
        <f t="shared" si="0"/>
        <v>0</v>
      </c>
      <c r="F41" s="34">
        <f t="shared" si="1"/>
        <v>0</v>
      </c>
      <c r="G41" s="21"/>
    </row>
    <row r="42" spans="1:7" ht="12.95" customHeight="1" x14ac:dyDescent="0.2">
      <c r="A42" s="32">
        <v>5</v>
      </c>
      <c r="B42" s="33" t="s">
        <v>39</v>
      </c>
      <c r="C42" s="32">
        <v>1290</v>
      </c>
      <c r="D42" s="32">
        <v>1290</v>
      </c>
      <c r="E42" s="32">
        <f t="shared" si="0"/>
        <v>0</v>
      </c>
      <c r="F42" s="34">
        <f t="shared" si="1"/>
        <v>0</v>
      </c>
      <c r="G42" s="21"/>
    </row>
    <row r="43" spans="1:7" ht="12.95" customHeight="1" x14ac:dyDescent="0.2">
      <c r="A43" s="32">
        <v>6</v>
      </c>
      <c r="B43" s="33" t="s">
        <v>40</v>
      </c>
      <c r="C43" s="32">
        <v>494</v>
      </c>
      <c r="D43" s="32">
        <v>494</v>
      </c>
      <c r="E43" s="32">
        <f t="shared" si="0"/>
        <v>0</v>
      </c>
      <c r="F43" s="34">
        <f t="shared" si="1"/>
        <v>0</v>
      </c>
      <c r="G43" s="21"/>
    </row>
    <row r="44" spans="1:7" ht="12.95" customHeight="1" x14ac:dyDescent="0.2">
      <c r="A44" s="32">
        <v>7</v>
      </c>
      <c r="B44" s="33" t="s">
        <v>41</v>
      </c>
      <c r="C44" s="32">
        <v>1364</v>
      </c>
      <c r="D44" s="32">
        <v>1364</v>
      </c>
      <c r="E44" s="32">
        <f t="shared" si="0"/>
        <v>0</v>
      </c>
      <c r="F44" s="34">
        <f t="shared" si="1"/>
        <v>0</v>
      </c>
      <c r="G44" s="21"/>
    </row>
    <row r="45" spans="1:7" ht="12.95" customHeight="1" x14ac:dyDescent="0.2">
      <c r="A45" s="32">
        <v>8</v>
      </c>
      <c r="B45" s="33" t="s">
        <v>42</v>
      </c>
      <c r="C45" s="32">
        <v>343</v>
      </c>
      <c r="D45" s="32">
        <v>343</v>
      </c>
      <c r="E45" s="32">
        <f t="shared" si="0"/>
        <v>0</v>
      </c>
      <c r="F45" s="34">
        <f t="shared" si="1"/>
        <v>0</v>
      </c>
      <c r="G45" s="21"/>
    </row>
    <row r="46" spans="1:7" ht="12.95" customHeight="1" x14ac:dyDescent="0.2">
      <c r="A46" s="32">
        <v>9</v>
      </c>
      <c r="B46" s="33" t="s">
        <v>43</v>
      </c>
      <c r="C46" s="32">
        <v>816</v>
      </c>
      <c r="D46" s="32">
        <v>816</v>
      </c>
      <c r="E46" s="32">
        <f t="shared" si="0"/>
        <v>0</v>
      </c>
      <c r="F46" s="34">
        <f t="shared" si="1"/>
        <v>0</v>
      </c>
      <c r="G46" s="21"/>
    </row>
    <row r="47" spans="1:7" ht="12.95" customHeight="1" x14ac:dyDescent="0.2">
      <c r="A47" s="32">
        <v>10</v>
      </c>
      <c r="B47" s="33" t="s">
        <v>44</v>
      </c>
      <c r="C47" s="32">
        <v>852</v>
      </c>
      <c r="D47" s="32">
        <v>852</v>
      </c>
      <c r="E47" s="32">
        <f t="shared" si="0"/>
        <v>0</v>
      </c>
      <c r="F47" s="34">
        <f t="shared" si="1"/>
        <v>0</v>
      </c>
      <c r="G47" s="21"/>
    </row>
    <row r="48" spans="1:7" ht="12.95" customHeight="1" x14ac:dyDescent="0.2">
      <c r="A48" s="32">
        <v>11</v>
      </c>
      <c r="B48" s="33" t="s">
        <v>45</v>
      </c>
      <c r="C48" s="32">
        <v>2186</v>
      </c>
      <c r="D48" s="32">
        <v>2186</v>
      </c>
      <c r="E48" s="32">
        <f t="shared" si="0"/>
        <v>0</v>
      </c>
      <c r="F48" s="34">
        <f t="shared" si="1"/>
        <v>0</v>
      </c>
      <c r="G48" s="21"/>
    </row>
    <row r="49" spans="1:7" ht="12.95" customHeight="1" x14ac:dyDescent="0.2">
      <c r="A49" s="32">
        <v>12</v>
      </c>
      <c r="B49" s="33" t="s">
        <v>46</v>
      </c>
      <c r="C49" s="32">
        <v>896</v>
      </c>
      <c r="D49" s="32">
        <v>896</v>
      </c>
      <c r="E49" s="32">
        <f t="shared" si="0"/>
        <v>0</v>
      </c>
      <c r="F49" s="34">
        <f t="shared" si="1"/>
        <v>0</v>
      </c>
      <c r="G49" s="21"/>
    </row>
    <row r="50" spans="1:7" ht="12.95" customHeight="1" x14ac:dyDescent="0.2">
      <c r="A50" s="32">
        <v>13</v>
      </c>
      <c r="B50" s="33" t="s">
        <v>47</v>
      </c>
      <c r="C50" s="32">
        <v>1280</v>
      </c>
      <c r="D50" s="32">
        <v>1280</v>
      </c>
      <c r="E50" s="32">
        <f t="shared" si="0"/>
        <v>0</v>
      </c>
      <c r="F50" s="34">
        <f t="shared" si="1"/>
        <v>0</v>
      </c>
      <c r="G50" s="21"/>
    </row>
    <row r="51" spans="1:7" ht="12.95" customHeight="1" x14ac:dyDescent="0.2">
      <c r="A51" s="32">
        <v>14</v>
      </c>
      <c r="B51" s="33" t="s">
        <v>48</v>
      </c>
      <c r="C51" s="32">
        <v>368</v>
      </c>
      <c r="D51" s="32">
        <v>368</v>
      </c>
      <c r="E51" s="32">
        <f t="shared" si="0"/>
        <v>0</v>
      </c>
      <c r="F51" s="34">
        <f t="shared" si="1"/>
        <v>0</v>
      </c>
      <c r="G51" s="21"/>
    </row>
    <row r="52" spans="1:7" ht="12.95" customHeight="1" x14ac:dyDescent="0.2">
      <c r="A52" s="32">
        <v>15</v>
      </c>
      <c r="B52" s="33" t="s">
        <v>49</v>
      </c>
      <c r="C52" s="32">
        <v>1566</v>
      </c>
      <c r="D52" s="32">
        <v>1566</v>
      </c>
      <c r="E52" s="32">
        <f t="shared" si="0"/>
        <v>0</v>
      </c>
      <c r="F52" s="34">
        <f t="shared" si="1"/>
        <v>0</v>
      </c>
      <c r="G52" s="21"/>
    </row>
    <row r="53" spans="1:7" ht="12.95" customHeight="1" x14ac:dyDescent="0.2">
      <c r="A53" s="32">
        <v>16</v>
      </c>
      <c r="B53" s="33" t="s">
        <v>50</v>
      </c>
      <c r="C53" s="32">
        <v>1101</v>
      </c>
      <c r="D53" s="32">
        <v>1101</v>
      </c>
      <c r="E53" s="32">
        <f t="shared" si="0"/>
        <v>0</v>
      </c>
      <c r="F53" s="34">
        <f t="shared" si="1"/>
        <v>0</v>
      </c>
      <c r="G53" s="21"/>
    </row>
    <row r="54" spans="1:7" ht="12.95" customHeight="1" x14ac:dyDescent="0.2">
      <c r="A54" s="32">
        <v>17</v>
      </c>
      <c r="B54" s="33" t="s">
        <v>51</v>
      </c>
      <c r="C54" s="32">
        <v>1130</v>
      </c>
      <c r="D54" s="32">
        <v>1130</v>
      </c>
      <c r="E54" s="32">
        <f t="shared" si="0"/>
        <v>0</v>
      </c>
      <c r="F54" s="34">
        <f t="shared" si="1"/>
        <v>0</v>
      </c>
      <c r="G54" s="21"/>
    </row>
    <row r="55" spans="1:7" ht="12.95" customHeight="1" x14ac:dyDescent="0.2">
      <c r="A55" s="32">
        <v>18</v>
      </c>
      <c r="B55" s="33" t="s">
        <v>52</v>
      </c>
      <c r="C55" s="32">
        <v>1659</v>
      </c>
      <c r="D55" s="32">
        <v>1659</v>
      </c>
      <c r="E55" s="32">
        <f t="shared" si="0"/>
        <v>0</v>
      </c>
      <c r="F55" s="34">
        <f t="shared" si="1"/>
        <v>0</v>
      </c>
      <c r="G55" s="21"/>
    </row>
    <row r="56" spans="1:7" ht="12.95" customHeight="1" x14ac:dyDescent="0.2">
      <c r="A56" s="32">
        <v>19</v>
      </c>
      <c r="B56" s="33" t="s">
        <v>53</v>
      </c>
      <c r="C56" s="32">
        <v>881</v>
      </c>
      <c r="D56" s="32">
        <v>881</v>
      </c>
      <c r="E56" s="32">
        <f t="shared" si="0"/>
        <v>0</v>
      </c>
      <c r="F56" s="34">
        <f t="shared" si="1"/>
        <v>0</v>
      </c>
      <c r="G56" s="21"/>
    </row>
    <row r="57" spans="1:7" ht="12.95" customHeight="1" x14ac:dyDescent="0.2">
      <c r="A57" s="32">
        <v>20</v>
      </c>
      <c r="B57" s="33" t="s">
        <v>54</v>
      </c>
      <c r="C57" s="32">
        <v>1698</v>
      </c>
      <c r="D57" s="32">
        <v>1698</v>
      </c>
      <c r="E57" s="32">
        <f t="shared" si="0"/>
        <v>0</v>
      </c>
      <c r="F57" s="34">
        <f t="shared" si="1"/>
        <v>0</v>
      </c>
      <c r="G57" s="21"/>
    </row>
    <row r="58" spans="1:7" ht="12.95" customHeight="1" x14ac:dyDescent="0.2">
      <c r="A58" s="32">
        <v>21</v>
      </c>
      <c r="B58" s="33" t="s">
        <v>55</v>
      </c>
      <c r="C58" s="32">
        <v>872</v>
      </c>
      <c r="D58" s="32">
        <v>872</v>
      </c>
      <c r="E58" s="32">
        <f t="shared" si="0"/>
        <v>0</v>
      </c>
      <c r="F58" s="34">
        <f t="shared" si="1"/>
        <v>0</v>
      </c>
      <c r="G58" s="21"/>
    </row>
    <row r="59" spans="1:7" ht="12.95" customHeight="1" x14ac:dyDescent="0.2">
      <c r="A59" s="32">
        <v>22</v>
      </c>
      <c r="B59" s="33" t="s">
        <v>56</v>
      </c>
      <c r="C59" s="32">
        <v>2761</v>
      </c>
      <c r="D59" s="32">
        <v>2761</v>
      </c>
      <c r="E59" s="32">
        <f t="shared" si="0"/>
        <v>0</v>
      </c>
      <c r="F59" s="34">
        <f t="shared" si="1"/>
        <v>0</v>
      </c>
      <c r="G59" s="21"/>
    </row>
    <row r="60" spans="1:7" ht="12.95" customHeight="1" x14ac:dyDescent="0.2">
      <c r="A60" s="32">
        <v>23</v>
      </c>
      <c r="B60" s="33" t="s">
        <v>57</v>
      </c>
      <c r="C60" s="32">
        <v>1190</v>
      </c>
      <c r="D60" s="32">
        <v>1190</v>
      </c>
      <c r="E60" s="32">
        <f t="shared" si="0"/>
        <v>0</v>
      </c>
      <c r="F60" s="34">
        <f t="shared" si="1"/>
        <v>0</v>
      </c>
      <c r="G60" s="21"/>
    </row>
    <row r="61" spans="1:7" ht="12.95" customHeight="1" x14ac:dyDescent="0.2">
      <c r="A61" s="32">
        <v>24</v>
      </c>
      <c r="B61" s="33" t="s">
        <v>58</v>
      </c>
      <c r="C61" s="32">
        <v>696</v>
      </c>
      <c r="D61" s="32">
        <v>696</v>
      </c>
      <c r="E61" s="32">
        <f t="shared" si="0"/>
        <v>0</v>
      </c>
      <c r="F61" s="34">
        <f t="shared" si="1"/>
        <v>0</v>
      </c>
      <c r="G61" s="21"/>
    </row>
    <row r="62" spans="1:7" ht="12.95" customHeight="1" x14ac:dyDescent="0.2">
      <c r="A62" s="32">
        <v>25</v>
      </c>
      <c r="B62" s="33" t="s">
        <v>59</v>
      </c>
      <c r="C62" s="32">
        <v>534</v>
      </c>
      <c r="D62" s="32">
        <v>534</v>
      </c>
      <c r="E62" s="32">
        <f t="shared" si="0"/>
        <v>0</v>
      </c>
      <c r="F62" s="34">
        <f t="shared" si="1"/>
        <v>0</v>
      </c>
      <c r="G62" s="21"/>
    </row>
    <row r="63" spans="1:7" ht="12.95" customHeight="1" x14ac:dyDescent="0.2">
      <c r="A63" s="32">
        <v>26</v>
      </c>
      <c r="B63" s="33" t="s">
        <v>60</v>
      </c>
      <c r="C63" s="32">
        <v>1218</v>
      </c>
      <c r="D63" s="32">
        <v>1218</v>
      </c>
      <c r="E63" s="32">
        <f t="shared" si="0"/>
        <v>0</v>
      </c>
      <c r="F63" s="34">
        <f t="shared" si="1"/>
        <v>0</v>
      </c>
      <c r="G63" s="21"/>
    </row>
    <row r="64" spans="1:7" ht="12.95" customHeight="1" x14ac:dyDescent="0.2">
      <c r="A64" s="32">
        <v>27</v>
      </c>
      <c r="B64" s="33" t="s">
        <v>61</v>
      </c>
      <c r="C64" s="32">
        <v>1293</v>
      </c>
      <c r="D64" s="32">
        <v>1293</v>
      </c>
      <c r="E64" s="32">
        <f t="shared" si="0"/>
        <v>0</v>
      </c>
      <c r="F64" s="34">
        <f t="shared" si="1"/>
        <v>0</v>
      </c>
      <c r="G64" s="21"/>
    </row>
    <row r="65" spans="1:8" ht="12.95" customHeight="1" x14ac:dyDescent="0.2">
      <c r="A65" s="32">
        <v>28</v>
      </c>
      <c r="B65" s="33" t="s">
        <v>62</v>
      </c>
      <c r="C65" s="32">
        <v>852</v>
      </c>
      <c r="D65" s="32">
        <v>852</v>
      </c>
      <c r="E65" s="32">
        <f t="shared" si="0"/>
        <v>0</v>
      </c>
      <c r="F65" s="34">
        <f t="shared" si="1"/>
        <v>0</v>
      </c>
      <c r="G65" s="21"/>
    </row>
    <row r="66" spans="1:8" ht="12.95" customHeight="1" x14ac:dyDescent="0.2">
      <c r="A66" s="32">
        <v>29</v>
      </c>
      <c r="B66" s="33" t="s">
        <v>63</v>
      </c>
      <c r="C66" s="32">
        <v>552</v>
      </c>
      <c r="D66" s="32">
        <v>552</v>
      </c>
      <c r="E66" s="32">
        <f t="shared" si="0"/>
        <v>0</v>
      </c>
      <c r="F66" s="34">
        <f t="shared" si="1"/>
        <v>0</v>
      </c>
      <c r="G66" s="21"/>
    </row>
    <row r="67" spans="1:8" ht="12.95" customHeight="1" x14ac:dyDescent="0.2">
      <c r="A67" s="32">
        <v>30</v>
      </c>
      <c r="B67" s="33" t="s">
        <v>64</v>
      </c>
      <c r="C67" s="32">
        <v>1594</v>
      </c>
      <c r="D67" s="32">
        <v>1594</v>
      </c>
      <c r="E67" s="32">
        <f t="shared" si="0"/>
        <v>0</v>
      </c>
      <c r="F67" s="34">
        <f t="shared" si="1"/>
        <v>0</v>
      </c>
      <c r="G67" s="21"/>
    </row>
    <row r="68" spans="1:8" ht="17.25" customHeight="1" x14ac:dyDescent="0.25">
      <c r="A68" s="35"/>
      <c r="B68" s="36" t="s">
        <v>65</v>
      </c>
      <c r="C68" s="37">
        <f>SUM(C38:C67)</f>
        <v>33936</v>
      </c>
      <c r="D68" s="37">
        <f>SUM(D38:D67)</f>
        <v>33936</v>
      </c>
      <c r="E68" s="38">
        <f t="shared" si="0"/>
        <v>0</v>
      </c>
      <c r="F68" s="39">
        <f t="shared" si="1"/>
        <v>0</v>
      </c>
      <c r="G68" s="21"/>
    </row>
    <row r="69" spans="1:8" ht="12.95" customHeight="1" x14ac:dyDescent="0.2">
      <c r="A69" s="40"/>
      <c r="B69" s="41"/>
      <c r="C69" s="42"/>
      <c r="D69" s="42"/>
      <c r="E69" s="42"/>
      <c r="F69" s="43"/>
      <c r="G69" s="21"/>
    </row>
    <row r="70" spans="1:8" ht="12.95" customHeight="1" x14ac:dyDescent="0.2">
      <c r="A70" s="302" t="s">
        <v>66</v>
      </c>
      <c r="B70" s="302"/>
      <c r="C70" s="302"/>
      <c r="D70" s="302"/>
      <c r="E70" s="302"/>
      <c r="F70" s="302"/>
      <c r="G70" s="302"/>
      <c r="H70" s="302"/>
    </row>
    <row r="71" spans="1:8" ht="45.75" customHeight="1" x14ac:dyDescent="0.2">
      <c r="A71" s="12" t="s">
        <v>28</v>
      </c>
      <c r="B71" s="12" t="s">
        <v>29</v>
      </c>
      <c r="C71" s="12" t="s">
        <v>30</v>
      </c>
      <c r="D71" s="12" t="s">
        <v>31</v>
      </c>
      <c r="E71" s="31" t="s">
        <v>32</v>
      </c>
      <c r="F71" s="12" t="s">
        <v>33</v>
      </c>
      <c r="G71" s="21"/>
    </row>
    <row r="72" spans="1:8" ht="12.95" customHeight="1" x14ac:dyDescent="0.2">
      <c r="A72" s="12">
        <v>1</v>
      </c>
      <c r="B72" s="12">
        <v>2</v>
      </c>
      <c r="C72" s="12">
        <v>3</v>
      </c>
      <c r="D72" s="12">
        <v>4</v>
      </c>
      <c r="E72" s="12" t="s">
        <v>34</v>
      </c>
      <c r="F72" s="12">
        <v>6</v>
      </c>
      <c r="G72" s="21"/>
    </row>
    <row r="73" spans="1:8" ht="12.95" customHeight="1" x14ac:dyDescent="0.2">
      <c r="A73" s="32">
        <v>1</v>
      </c>
      <c r="B73" s="44" t="s">
        <v>35</v>
      </c>
      <c r="C73" s="32">
        <v>536</v>
      </c>
      <c r="D73" s="32">
        <v>536</v>
      </c>
      <c r="E73" s="32">
        <f>C73-D73</f>
        <v>0</v>
      </c>
      <c r="F73" s="32">
        <v>0</v>
      </c>
      <c r="G73" s="21"/>
    </row>
    <row r="74" spans="1:8" ht="12.95" customHeight="1" x14ac:dyDescent="0.2">
      <c r="A74" s="32">
        <v>2</v>
      </c>
      <c r="B74" s="44" t="s">
        <v>36</v>
      </c>
      <c r="C74" s="32">
        <v>675</v>
      </c>
      <c r="D74" s="32">
        <v>675</v>
      </c>
      <c r="E74" s="32">
        <f t="shared" ref="E74:E103" si="2">C74-D74</f>
        <v>0</v>
      </c>
      <c r="F74" s="32">
        <v>0</v>
      </c>
      <c r="G74" s="21"/>
    </row>
    <row r="75" spans="1:8" ht="12.95" customHeight="1" x14ac:dyDescent="0.2">
      <c r="A75" s="32">
        <v>3</v>
      </c>
      <c r="B75" s="44" t="s">
        <v>37</v>
      </c>
      <c r="C75" s="32">
        <v>620</v>
      </c>
      <c r="D75" s="32">
        <v>620</v>
      </c>
      <c r="E75" s="32">
        <f t="shared" si="2"/>
        <v>0</v>
      </c>
      <c r="F75" s="32">
        <v>0</v>
      </c>
      <c r="G75" s="21"/>
    </row>
    <row r="76" spans="1:8" ht="12.95" customHeight="1" x14ac:dyDescent="0.2">
      <c r="A76" s="32">
        <v>4</v>
      </c>
      <c r="B76" s="44" t="s">
        <v>38</v>
      </c>
      <c r="C76" s="32">
        <v>550</v>
      </c>
      <c r="D76" s="32">
        <v>550</v>
      </c>
      <c r="E76" s="32">
        <f t="shared" si="2"/>
        <v>0</v>
      </c>
      <c r="F76" s="32">
        <v>0</v>
      </c>
      <c r="G76" s="21"/>
    </row>
    <row r="77" spans="1:8" ht="12.95" customHeight="1" x14ac:dyDescent="0.2">
      <c r="A77" s="32">
        <v>5</v>
      </c>
      <c r="B77" s="44" t="s">
        <v>39</v>
      </c>
      <c r="C77" s="32">
        <v>841</v>
      </c>
      <c r="D77" s="32">
        <v>841</v>
      </c>
      <c r="E77" s="32">
        <f t="shared" si="2"/>
        <v>0</v>
      </c>
      <c r="F77" s="32">
        <v>0</v>
      </c>
      <c r="G77" s="21"/>
    </row>
    <row r="78" spans="1:8" ht="12.95" customHeight="1" x14ac:dyDescent="0.2">
      <c r="A78" s="32">
        <v>6</v>
      </c>
      <c r="B78" s="44" t="s">
        <v>40</v>
      </c>
      <c r="C78" s="32">
        <v>274</v>
      </c>
      <c r="D78" s="32">
        <v>274</v>
      </c>
      <c r="E78" s="32">
        <f t="shared" si="2"/>
        <v>0</v>
      </c>
      <c r="F78" s="32">
        <v>0</v>
      </c>
      <c r="G78" s="21"/>
    </row>
    <row r="79" spans="1:8" ht="12.95" customHeight="1" x14ac:dyDescent="0.2">
      <c r="A79" s="32">
        <v>7</v>
      </c>
      <c r="B79" s="44" t="s">
        <v>41</v>
      </c>
      <c r="C79" s="32">
        <v>686</v>
      </c>
      <c r="D79" s="32">
        <v>686</v>
      </c>
      <c r="E79" s="32">
        <f t="shared" si="2"/>
        <v>0</v>
      </c>
      <c r="F79" s="32">
        <v>0</v>
      </c>
      <c r="G79" s="21"/>
    </row>
    <row r="80" spans="1:8" ht="12.95" customHeight="1" x14ac:dyDescent="0.2">
      <c r="A80" s="32">
        <v>8</v>
      </c>
      <c r="B80" s="44" t="s">
        <v>42</v>
      </c>
      <c r="C80" s="32">
        <v>197</v>
      </c>
      <c r="D80" s="32">
        <v>197</v>
      </c>
      <c r="E80" s="32">
        <f t="shared" si="2"/>
        <v>0</v>
      </c>
      <c r="F80" s="32">
        <v>0</v>
      </c>
      <c r="G80" s="21"/>
    </row>
    <row r="81" spans="1:8" ht="12.95" customHeight="1" x14ac:dyDescent="0.2">
      <c r="A81" s="32">
        <v>9</v>
      </c>
      <c r="B81" s="44" t="s">
        <v>43</v>
      </c>
      <c r="C81" s="32">
        <v>528</v>
      </c>
      <c r="D81" s="32">
        <v>528</v>
      </c>
      <c r="E81" s="32">
        <f t="shared" si="2"/>
        <v>0</v>
      </c>
      <c r="F81" s="32">
        <v>0</v>
      </c>
      <c r="G81" s="21"/>
    </row>
    <row r="82" spans="1:8" ht="12.95" customHeight="1" x14ac:dyDescent="0.2">
      <c r="A82" s="32">
        <v>10</v>
      </c>
      <c r="B82" s="44" t="s">
        <v>44</v>
      </c>
      <c r="C82" s="32">
        <v>511</v>
      </c>
      <c r="D82" s="32">
        <v>511</v>
      </c>
      <c r="E82" s="32">
        <f t="shared" si="2"/>
        <v>0</v>
      </c>
      <c r="F82" s="32">
        <v>0</v>
      </c>
      <c r="G82" s="21"/>
    </row>
    <row r="83" spans="1:8" ht="12.95" customHeight="1" x14ac:dyDescent="0.2">
      <c r="A83" s="32">
        <v>11</v>
      </c>
      <c r="B83" s="44" t="s">
        <v>45</v>
      </c>
      <c r="C83" s="32">
        <v>1083</v>
      </c>
      <c r="D83" s="32">
        <v>1083</v>
      </c>
      <c r="E83" s="32">
        <f t="shared" si="2"/>
        <v>0</v>
      </c>
      <c r="F83" s="32">
        <v>0</v>
      </c>
      <c r="G83" s="21"/>
    </row>
    <row r="84" spans="1:8" ht="12.95" customHeight="1" x14ac:dyDescent="0.2">
      <c r="A84" s="32">
        <v>12</v>
      </c>
      <c r="B84" s="44" t="s">
        <v>46</v>
      </c>
      <c r="C84" s="32">
        <v>365</v>
      </c>
      <c r="D84" s="32">
        <v>365</v>
      </c>
      <c r="E84" s="32">
        <f t="shared" si="2"/>
        <v>0</v>
      </c>
      <c r="F84" s="32">
        <v>0</v>
      </c>
      <c r="G84" s="21"/>
    </row>
    <row r="85" spans="1:8" ht="12.95" customHeight="1" x14ac:dyDescent="0.2">
      <c r="A85" s="32">
        <v>13</v>
      </c>
      <c r="B85" s="44" t="s">
        <v>47</v>
      </c>
      <c r="C85" s="32">
        <v>787</v>
      </c>
      <c r="D85" s="32">
        <v>787</v>
      </c>
      <c r="E85" s="32">
        <f t="shared" si="2"/>
        <v>0</v>
      </c>
      <c r="F85" s="32">
        <v>0</v>
      </c>
      <c r="G85" s="21"/>
    </row>
    <row r="86" spans="1:8" ht="12.95" customHeight="1" x14ac:dyDescent="0.2">
      <c r="A86" s="32">
        <v>14</v>
      </c>
      <c r="B86" s="44" t="s">
        <v>48</v>
      </c>
      <c r="C86" s="32">
        <v>236</v>
      </c>
      <c r="D86" s="32">
        <v>236</v>
      </c>
      <c r="E86" s="32">
        <f t="shared" si="2"/>
        <v>0</v>
      </c>
      <c r="F86" s="32">
        <v>0</v>
      </c>
      <c r="G86" s="21"/>
    </row>
    <row r="87" spans="1:8" ht="12.95" customHeight="1" x14ac:dyDescent="0.2">
      <c r="A87" s="32">
        <v>15</v>
      </c>
      <c r="B87" s="44" t="s">
        <v>49</v>
      </c>
      <c r="C87" s="32">
        <v>723</v>
      </c>
      <c r="D87" s="32">
        <v>723</v>
      </c>
      <c r="E87" s="32">
        <f t="shared" si="2"/>
        <v>0</v>
      </c>
      <c r="F87" s="32">
        <v>0</v>
      </c>
      <c r="G87" s="21"/>
      <c r="H87" s="1" t="s">
        <v>19</v>
      </c>
    </row>
    <row r="88" spans="1:8" ht="12.95" customHeight="1" x14ac:dyDescent="0.2">
      <c r="A88" s="32">
        <v>16</v>
      </c>
      <c r="B88" s="44" t="s">
        <v>50</v>
      </c>
      <c r="C88" s="32">
        <v>755</v>
      </c>
      <c r="D88" s="32">
        <v>755</v>
      </c>
      <c r="E88" s="32">
        <f t="shared" si="2"/>
        <v>0</v>
      </c>
      <c r="F88" s="32">
        <v>0</v>
      </c>
      <c r="G88" s="21"/>
    </row>
    <row r="89" spans="1:8" ht="12.95" customHeight="1" x14ac:dyDescent="0.2">
      <c r="A89" s="32">
        <v>17</v>
      </c>
      <c r="B89" s="44" t="s">
        <v>51</v>
      </c>
      <c r="C89" s="32">
        <v>531</v>
      </c>
      <c r="D89" s="32">
        <v>531</v>
      </c>
      <c r="E89" s="32">
        <f t="shared" si="2"/>
        <v>0</v>
      </c>
      <c r="F89" s="32">
        <v>0</v>
      </c>
      <c r="G89" s="21"/>
    </row>
    <row r="90" spans="1:8" ht="12.95" customHeight="1" x14ac:dyDescent="0.2">
      <c r="A90" s="32">
        <v>18</v>
      </c>
      <c r="B90" s="44" t="s">
        <v>52</v>
      </c>
      <c r="C90" s="32">
        <v>713</v>
      </c>
      <c r="D90" s="32">
        <v>713</v>
      </c>
      <c r="E90" s="32">
        <f t="shared" si="2"/>
        <v>0</v>
      </c>
      <c r="F90" s="32"/>
      <c r="G90" s="21"/>
    </row>
    <row r="91" spans="1:8" ht="12.95" customHeight="1" x14ac:dyDescent="0.2">
      <c r="A91" s="32">
        <v>19</v>
      </c>
      <c r="B91" s="44" t="s">
        <v>53</v>
      </c>
      <c r="C91" s="32">
        <v>441</v>
      </c>
      <c r="D91" s="32">
        <v>441</v>
      </c>
      <c r="E91" s="32">
        <f t="shared" si="2"/>
        <v>0</v>
      </c>
      <c r="F91" s="32"/>
      <c r="G91" s="21"/>
    </row>
    <row r="92" spans="1:8" ht="12.95" customHeight="1" x14ac:dyDescent="0.2">
      <c r="A92" s="32">
        <v>20</v>
      </c>
      <c r="B92" s="44" t="s">
        <v>54</v>
      </c>
      <c r="C92" s="32">
        <v>873</v>
      </c>
      <c r="D92" s="32">
        <v>873</v>
      </c>
      <c r="E92" s="32">
        <f t="shared" si="2"/>
        <v>0</v>
      </c>
      <c r="F92" s="32"/>
      <c r="G92" s="21"/>
    </row>
    <row r="93" spans="1:8" ht="12.95" customHeight="1" x14ac:dyDescent="0.2">
      <c r="A93" s="32">
        <v>21</v>
      </c>
      <c r="B93" s="44" t="s">
        <v>55</v>
      </c>
      <c r="C93" s="32">
        <v>460</v>
      </c>
      <c r="D93" s="32">
        <v>460</v>
      </c>
      <c r="E93" s="32">
        <f t="shared" si="2"/>
        <v>0</v>
      </c>
      <c r="F93" s="32"/>
      <c r="G93" s="21"/>
    </row>
    <row r="94" spans="1:8" ht="12.95" customHeight="1" x14ac:dyDescent="0.2">
      <c r="A94" s="32">
        <v>22</v>
      </c>
      <c r="B94" s="44" t="s">
        <v>56</v>
      </c>
      <c r="C94" s="32">
        <v>1161</v>
      </c>
      <c r="D94" s="32">
        <v>1161</v>
      </c>
      <c r="E94" s="32">
        <f t="shared" si="2"/>
        <v>0</v>
      </c>
      <c r="F94" s="32"/>
      <c r="G94" s="21"/>
    </row>
    <row r="95" spans="1:8" ht="12.95" customHeight="1" x14ac:dyDescent="0.2">
      <c r="A95" s="32">
        <v>23</v>
      </c>
      <c r="B95" s="44" t="s">
        <v>57</v>
      </c>
      <c r="C95" s="32">
        <v>680</v>
      </c>
      <c r="D95" s="32">
        <v>680</v>
      </c>
      <c r="E95" s="32">
        <f t="shared" si="2"/>
        <v>0</v>
      </c>
      <c r="F95" s="32"/>
      <c r="G95" s="21"/>
    </row>
    <row r="96" spans="1:8" ht="12.95" customHeight="1" x14ac:dyDescent="0.2">
      <c r="A96" s="32">
        <v>24</v>
      </c>
      <c r="B96" s="44" t="s">
        <v>58</v>
      </c>
      <c r="C96" s="32">
        <v>361</v>
      </c>
      <c r="D96" s="32">
        <v>361</v>
      </c>
      <c r="E96" s="32">
        <f t="shared" si="2"/>
        <v>0</v>
      </c>
      <c r="F96" s="32"/>
      <c r="G96" s="21"/>
    </row>
    <row r="97" spans="1:8" ht="12.95" customHeight="1" x14ac:dyDescent="0.2">
      <c r="A97" s="32">
        <v>25</v>
      </c>
      <c r="B97" s="44" t="s">
        <v>59</v>
      </c>
      <c r="C97" s="32">
        <v>426</v>
      </c>
      <c r="D97" s="32">
        <v>426</v>
      </c>
      <c r="E97" s="32">
        <f t="shared" si="2"/>
        <v>0</v>
      </c>
      <c r="F97" s="32"/>
      <c r="G97" s="21"/>
    </row>
    <row r="98" spans="1:8" ht="12.95" customHeight="1" x14ac:dyDescent="0.2">
      <c r="A98" s="32">
        <v>26</v>
      </c>
      <c r="B98" s="44" t="s">
        <v>60</v>
      </c>
      <c r="C98" s="32">
        <v>566</v>
      </c>
      <c r="D98" s="32">
        <v>566</v>
      </c>
      <c r="E98" s="32">
        <f t="shared" si="2"/>
        <v>0</v>
      </c>
      <c r="F98" s="32"/>
      <c r="G98" s="21"/>
    </row>
    <row r="99" spans="1:8" ht="12.95" customHeight="1" x14ac:dyDescent="0.2">
      <c r="A99" s="32">
        <v>27</v>
      </c>
      <c r="B99" s="44" t="s">
        <v>61</v>
      </c>
      <c r="C99" s="32">
        <v>677</v>
      </c>
      <c r="D99" s="32">
        <v>677</v>
      </c>
      <c r="E99" s="32">
        <f t="shared" si="2"/>
        <v>0</v>
      </c>
      <c r="F99" s="32"/>
      <c r="G99" s="21"/>
    </row>
    <row r="100" spans="1:8" ht="12.95" customHeight="1" x14ac:dyDescent="0.2">
      <c r="A100" s="32">
        <v>28</v>
      </c>
      <c r="B100" s="44" t="s">
        <v>62</v>
      </c>
      <c r="C100" s="32">
        <v>441</v>
      </c>
      <c r="D100" s="32">
        <v>441</v>
      </c>
      <c r="E100" s="32">
        <f t="shared" si="2"/>
        <v>0</v>
      </c>
      <c r="F100" s="32"/>
      <c r="G100" s="21"/>
    </row>
    <row r="101" spans="1:8" ht="12.95" customHeight="1" x14ac:dyDescent="0.2">
      <c r="A101" s="32">
        <v>29</v>
      </c>
      <c r="B101" s="44" t="s">
        <v>63</v>
      </c>
      <c r="C101" s="32">
        <v>313</v>
      </c>
      <c r="D101" s="32">
        <v>313</v>
      </c>
      <c r="E101" s="32">
        <f t="shared" si="2"/>
        <v>0</v>
      </c>
      <c r="F101" s="32"/>
      <c r="G101" s="21"/>
    </row>
    <row r="102" spans="1:8" ht="12.95" customHeight="1" x14ac:dyDescent="0.2">
      <c r="A102" s="32">
        <v>30</v>
      </c>
      <c r="B102" s="44" t="s">
        <v>64</v>
      </c>
      <c r="C102" s="32">
        <v>795</v>
      </c>
      <c r="D102" s="32">
        <v>795</v>
      </c>
      <c r="E102" s="32">
        <f t="shared" si="2"/>
        <v>0</v>
      </c>
      <c r="F102" s="32"/>
      <c r="G102" s="21"/>
    </row>
    <row r="103" spans="1:8" ht="12.95" customHeight="1" x14ac:dyDescent="0.2">
      <c r="A103" s="35"/>
      <c r="B103" s="36" t="s">
        <v>65</v>
      </c>
      <c r="C103" s="38">
        <f>SUM(C73:C102)</f>
        <v>17805</v>
      </c>
      <c r="D103" s="38">
        <f>SUM(D73:D102)</f>
        <v>17805</v>
      </c>
      <c r="E103" s="38">
        <f t="shared" si="2"/>
        <v>0</v>
      </c>
      <c r="F103" s="38">
        <v>0</v>
      </c>
      <c r="G103" s="21"/>
    </row>
    <row r="104" spans="1:8" ht="12.95" customHeight="1" x14ac:dyDescent="0.2">
      <c r="A104" s="45"/>
      <c r="B104" s="46"/>
      <c r="C104" s="42"/>
      <c r="D104" s="42"/>
      <c r="E104" s="47"/>
      <c r="F104" s="48"/>
      <c r="G104" s="21"/>
    </row>
    <row r="105" spans="1:8" ht="12.95" customHeight="1" x14ac:dyDescent="0.2">
      <c r="A105" s="45"/>
      <c r="B105" s="46"/>
      <c r="C105" s="42"/>
      <c r="D105" s="42"/>
      <c r="E105" s="47"/>
      <c r="F105" s="48"/>
      <c r="G105" s="21"/>
    </row>
    <row r="106" spans="1:8" ht="12.95" customHeight="1" x14ac:dyDescent="0.2">
      <c r="A106" s="302" t="s">
        <v>67</v>
      </c>
      <c r="B106" s="302"/>
      <c r="C106" s="302"/>
      <c r="D106" s="302"/>
      <c r="E106" s="302"/>
      <c r="F106" s="302"/>
      <c r="G106" s="302"/>
      <c r="H106" s="302"/>
    </row>
    <row r="107" spans="1:8" ht="45.75" customHeight="1" x14ac:dyDescent="0.2">
      <c r="A107" s="12" t="s">
        <v>28</v>
      </c>
      <c r="B107" s="12" t="s">
        <v>29</v>
      </c>
      <c r="C107" s="12" t="s">
        <v>30</v>
      </c>
      <c r="D107" s="12" t="s">
        <v>31</v>
      </c>
      <c r="E107" s="31" t="s">
        <v>32</v>
      </c>
      <c r="F107" s="12" t="s">
        <v>33</v>
      </c>
      <c r="G107" s="21"/>
    </row>
    <row r="108" spans="1:8" ht="15" customHeight="1" x14ac:dyDescent="0.2">
      <c r="A108" s="12">
        <v>1</v>
      </c>
      <c r="B108" s="12">
        <v>2</v>
      </c>
      <c r="C108" s="12">
        <v>3</v>
      </c>
      <c r="D108" s="12">
        <v>4</v>
      </c>
      <c r="E108" s="12" t="s">
        <v>34</v>
      </c>
      <c r="F108" s="12">
        <v>6</v>
      </c>
      <c r="G108" s="21"/>
    </row>
    <row r="109" spans="1:8" ht="12.95" customHeight="1" x14ac:dyDescent="0.2">
      <c r="A109" s="49">
        <v>1</v>
      </c>
      <c r="B109" s="50" t="s">
        <v>35</v>
      </c>
      <c r="C109" s="49">
        <v>222</v>
      </c>
      <c r="D109" s="49">
        <v>222</v>
      </c>
      <c r="E109" s="32">
        <f>C109-D109</f>
        <v>0</v>
      </c>
      <c r="F109" s="51">
        <f>E109/C109</f>
        <v>0</v>
      </c>
      <c r="G109" s="21"/>
    </row>
    <row r="110" spans="1:8" ht="12.95" customHeight="1" x14ac:dyDescent="0.2">
      <c r="A110" s="49">
        <v>2</v>
      </c>
      <c r="B110" s="50" t="s">
        <v>36</v>
      </c>
      <c r="C110" s="49">
        <v>715</v>
      </c>
      <c r="D110" s="49">
        <v>715</v>
      </c>
      <c r="E110" s="32">
        <f t="shared" ref="E110:E125" si="3">C110-D110</f>
        <v>0</v>
      </c>
      <c r="F110" s="51">
        <f t="shared" ref="F110:F125" si="4">E110/C110</f>
        <v>0</v>
      </c>
      <c r="G110" s="21"/>
    </row>
    <row r="111" spans="1:8" ht="12.95" customHeight="1" x14ac:dyDescent="0.2">
      <c r="A111" s="49">
        <v>3</v>
      </c>
      <c r="B111" s="50" t="s">
        <v>37</v>
      </c>
      <c r="C111" s="49">
        <v>260</v>
      </c>
      <c r="D111" s="49">
        <v>260</v>
      </c>
      <c r="E111" s="32">
        <f t="shared" si="3"/>
        <v>0</v>
      </c>
      <c r="F111" s="51">
        <f t="shared" si="4"/>
        <v>0</v>
      </c>
      <c r="G111" s="21"/>
    </row>
    <row r="112" spans="1:8" ht="12.95" customHeight="1" x14ac:dyDescent="0.2">
      <c r="A112" s="49">
        <v>4</v>
      </c>
      <c r="B112" s="50" t="s">
        <v>38</v>
      </c>
      <c r="C112" s="49">
        <v>290</v>
      </c>
      <c r="D112" s="49">
        <v>290</v>
      </c>
      <c r="E112" s="32">
        <f t="shared" si="3"/>
        <v>0</v>
      </c>
      <c r="F112" s="51">
        <f t="shared" si="4"/>
        <v>0</v>
      </c>
      <c r="G112" s="21"/>
    </row>
    <row r="113" spans="1:8" ht="12.95" customHeight="1" x14ac:dyDescent="0.2">
      <c r="A113" s="49">
        <v>5</v>
      </c>
      <c r="B113" s="50" t="s">
        <v>39</v>
      </c>
      <c r="C113" s="49">
        <v>296</v>
      </c>
      <c r="D113" s="49">
        <v>296</v>
      </c>
      <c r="E113" s="32">
        <f t="shared" si="3"/>
        <v>0</v>
      </c>
      <c r="F113" s="51">
        <f t="shared" si="4"/>
        <v>0</v>
      </c>
      <c r="G113" s="21"/>
    </row>
    <row r="114" spans="1:8" ht="12.95" customHeight="1" x14ac:dyDescent="0.2">
      <c r="A114" s="49">
        <v>6</v>
      </c>
      <c r="B114" s="50" t="s">
        <v>40</v>
      </c>
      <c r="C114" s="49">
        <v>39</v>
      </c>
      <c r="D114" s="49">
        <v>39</v>
      </c>
      <c r="E114" s="32">
        <f t="shared" si="3"/>
        <v>0</v>
      </c>
      <c r="F114" s="51">
        <f t="shared" si="4"/>
        <v>0</v>
      </c>
      <c r="G114" s="21"/>
    </row>
    <row r="115" spans="1:8" ht="12.95" customHeight="1" x14ac:dyDescent="0.2">
      <c r="A115" s="49">
        <v>7</v>
      </c>
      <c r="B115" s="50" t="s">
        <v>41</v>
      </c>
      <c r="C115" s="49">
        <v>354</v>
      </c>
      <c r="D115" s="49">
        <v>354</v>
      </c>
      <c r="E115" s="32">
        <f t="shared" si="3"/>
        <v>0</v>
      </c>
      <c r="F115" s="51">
        <f t="shared" si="4"/>
        <v>0</v>
      </c>
      <c r="G115" s="21"/>
    </row>
    <row r="116" spans="1:8" ht="12.95" customHeight="1" x14ac:dyDescent="0.2">
      <c r="A116" s="49">
        <v>8</v>
      </c>
      <c r="B116" s="50" t="s">
        <v>42</v>
      </c>
      <c r="C116" s="49">
        <v>58</v>
      </c>
      <c r="D116" s="49">
        <v>58</v>
      </c>
      <c r="E116" s="32">
        <f t="shared" si="3"/>
        <v>0</v>
      </c>
      <c r="F116" s="51">
        <f t="shared" si="4"/>
        <v>0</v>
      </c>
      <c r="G116" s="21"/>
    </row>
    <row r="117" spans="1:8" ht="12.95" customHeight="1" x14ac:dyDescent="0.2">
      <c r="A117" s="49">
        <v>9</v>
      </c>
      <c r="B117" s="50" t="s">
        <v>43</v>
      </c>
      <c r="C117" s="49">
        <v>213</v>
      </c>
      <c r="D117" s="49">
        <v>213</v>
      </c>
      <c r="E117" s="32">
        <f t="shared" si="3"/>
        <v>0</v>
      </c>
      <c r="F117" s="51">
        <f t="shared" si="4"/>
        <v>0</v>
      </c>
      <c r="G117" s="21"/>
    </row>
    <row r="118" spans="1:8" ht="12.95" customHeight="1" x14ac:dyDescent="0.2">
      <c r="A118" s="49">
        <v>10</v>
      </c>
      <c r="B118" s="50" t="s">
        <v>44</v>
      </c>
      <c r="C118" s="49">
        <v>53</v>
      </c>
      <c r="D118" s="49">
        <v>53</v>
      </c>
      <c r="E118" s="32">
        <f t="shared" si="3"/>
        <v>0</v>
      </c>
      <c r="F118" s="51">
        <f t="shared" si="4"/>
        <v>0</v>
      </c>
      <c r="G118" s="21"/>
    </row>
    <row r="119" spans="1:8" ht="12.95" customHeight="1" x14ac:dyDescent="0.2">
      <c r="A119" s="49">
        <v>11</v>
      </c>
      <c r="B119" s="50" t="s">
        <v>45</v>
      </c>
      <c r="C119" s="49">
        <v>325</v>
      </c>
      <c r="D119" s="49">
        <v>325</v>
      </c>
      <c r="E119" s="32">
        <f t="shared" si="3"/>
        <v>0</v>
      </c>
      <c r="F119" s="51">
        <f t="shared" si="4"/>
        <v>0</v>
      </c>
      <c r="G119" s="21"/>
    </row>
    <row r="120" spans="1:8" ht="12.95" customHeight="1" x14ac:dyDescent="0.2">
      <c r="A120" s="49">
        <v>12</v>
      </c>
      <c r="B120" s="50" t="s">
        <v>46</v>
      </c>
      <c r="C120" s="49">
        <v>271</v>
      </c>
      <c r="D120" s="49">
        <v>271</v>
      </c>
      <c r="E120" s="32">
        <f t="shared" si="3"/>
        <v>0</v>
      </c>
      <c r="F120" s="51">
        <f t="shared" si="4"/>
        <v>0</v>
      </c>
      <c r="G120" s="21"/>
    </row>
    <row r="121" spans="1:8" ht="12.95" customHeight="1" x14ac:dyDescent="0.2">
      <c r="A121" s="49">
        <v>13</v>
      </c>
      <c r="B121" s="50" t="s">
        <v>47</v>
      </c>
      <c r="C121" s="49">
        <v>477</v>
      </c>
      <c r="D121" s="49">
        <v>477</v>
      </c>
      <c r="E121" s="32">
        <f t="shared" si="3"/>
        <v>0</v>
      </c>
      <c r="F121" s="51">
        <f t="shared" si="4"/>
        <v>0</v>
      </c>
      <c r="G121" s="21"/>
    </row>
    <row r="122" spans="1:8" ht="12.95" customHeight="1" x14ac:dyDescent="0.2">
      <c r="A122" s="49">
        <v>14</v>
      </c>
      <c r="B122" s="50" t="s">
        <v>48</v>
      </c>
      <c r="C122" s="49">
        <v>86</v>
      </c>
      <c r="D122" s="49">
        <v>86</v>
      </c>
      <c r="E122" s="32">
        <f t="shared" si="3"/>
        <v>0</v>
      </c>
      <c r="F122" s="51">
        <f t="shared" si="4"/>
        <v>0</v>
      </c>
      <c r="G122" s="21"/>
    </row>
    <row r="123" spans="1:8" ht="12.95" customHeight="1" x14ac:dyDescent="0.2">
      <c r="A123" s="49">
        <v>15</v>
      </c>
      <c r="B123" s="50" t="s">
        <v>49</v>
      </c>
      <c r="C123" s="49">
        <v>181</v>
      </c>
      <c r="D123" s="49">
        <v>181</v>
      </c>
      <c r="E123" s="32">
        <f t="shared" si="3"/>
        <v>0</v>
      </c>
      <c r="F123" s="51">
        <f t="shared" si="4"/>
        <v>0</v>
      </c>
      <c r="G123" s="21"/>
    </row>
    <row r="124" spans="1:8" ht="12.95" customHeight="1" x14ac:dyDescent="0.2">
      <c r="A124" s="49">
        <v>16</v>
      </c>
      <c r="B124" s="50" t="s">
        <v>50</v>
      </c>
      <c r="C124" s="49">
        <v>95</v>
      </c>
      <c r="D124" s="49">
        <v>95</v>
      </c>
      <c r="E124" s="32">
        <f t="shared" si="3"/>
        <v>0</v>
      </c>
      <c r="F124" s="51">
        <f t="shared" si="4"/>
        <v>0</v>
      </c>
      <c r="G124" s="21"/>
    </row>
    <row r="125" spans="1:8" ht="12.95" customHeight="1" x14ac:dyDescent="0.2">
      <c r="A125" s="49">
        <v>17</v>
      </c>
      <c r="B125" s="50" t="s">
        <v>51</v>
      </c>
      <c r="C125" s="49">
        <v>370</v>
      </c>
      <c r="D125" s="49">
        <v>370</v>
      </c>
      <c r="E125" s="32">
        <f t="shared" si="3"/>
        <v>0</v>
      </c>
      <c r="F125" s="51">
        <f t="shared" si="4"/>
        <v>0</v>
      </c>
      <c r="G125" s="21"/>
    </row>
    <row r="126" spans="1:8" ht="12.95" customHeight="1" x14ac:dyDescent="0.2">
      <c r="A126" s="49">
        <v>18</v>
      </c>
      <c r="B126" s="50" t="s">
        <v>52</v>
      </c>
      <c r="C126" s="49">
        <v>547</v>
      </c>
      <c r="D126" s="49">
        <v>547</v>
      </c>
      <c r="E126" s="32">
        <f>C126-D126</f>
        <v>0</v>
      </c>
      <c r="F126" s="51">
        <f>E126/C126</f>
        <v>0</v>
      </c>
      <c r="G126" s="21"/>
    </row>
    <row r="127" spans="1:8" ht="12.95" customHeight="1" x14ac:dyDescent="0.2">
      <c r="A127" s="49">
        <v>19</v>
      </c>
      <c r="B127" s="50" t="s">
        <v>53</v>
      </c>
      <c r="C127" s="32">
        <v>258</v>
      </c>
      <c r="D127" s="32">
        <v>258</v>
      </c>
      <c r="E127" s="32">
        <f t="shared" ref="E127:E138" si="5">C127-D127</f>
        <v>0</v>
      </c>
      <c r="F127" s="34">
        <f t="shared" ref="F127:F138" si="6">E127/C127</f>
        <v>0</v>
      </c>
      <c r="G127" s="21"/>
    </row>
    <row r="128" spans="1:8" ht="12.95" customHeight="1" x14ac:dyDescent="0.2">
      <c r="A128" s="49">
        <v>20</v>
      </c>
      <c r="B128" s="50" t="s">
        <v>54</v>
      </c>
      <c r="C128" s="32">
        <v>125</v>
      </c>
      <c r="D128" s="32">
        <v>125</v>
      </c>
      <c r="E128" s="32">
        <f t="shared" si="5"/>
        <v>0</v>
      </c>
      <c r="F128" s="34">
        <f t="shared" si="6"/>
        <v>0</v>
      </c>
      <c r="G128" s="21"/>
      <c r="H128" s="1" t="s">
        <v>19</v>
      </c>
    </row>
    <row r="129" spans="1:8" ht="12.95" customHeight="1" x14ac:dyDescent="0.2">
      <c r="A129" s="49">
        <v>21</v>
      </c>
      <c r="B129" s="50" t="s">
        <v>55</v>
      </c>
      <c r="C129" s="32">
        <v>66</v>
      </c>
      <c r="D129" s="32">
        <v>66</v>
      </c>
      <c r="E129" s="32">
        <f t="shared" si="5"/>
        <v>0</v>
      </c>
      <c r="F129" s="51">
        <f t="shared" si="6"/>
        <v>0</v>
      </c>
      <c r="G129" s="21"/>
      <c r="H129" s="1" t="s">
        <v>19</v>
      </c>
    </row>
    <row r="130" spans="1:8" ht="12.95" customHeight="1" x14ac:dyDescent="0.2">
      <c r="A130" s="49">
        <v>22</v>
      </c>
      <c r="B130" s="50" t="s">
        <v>56</v>
      </c>
      <c r="C130" s="32">
        <v>545</v>
      </c>
      <c r="D130" s="32">
        <v>545</v>
      </c>
      <c r="E130" s="32">
        <f t="shared" si="5"/>
        <v>0</v>
      </c>
      <c r="F130" s="34">
        <f t="shared" si="6"/>
        <v>0</v>
      </c>
      <c r="G130" s="21"/>
    </row>
    <row r="131" spans="1:8" ht="12.95" customHeight="1" x14ac:dyDescent="0.2">
      <c r="A131" s="49">
        <v>23</v>
      </c>
      <c r="B131" s="50" t="s">
        <v>57</v>
      </c>
      <c r="C131" s="32">
        <v>85</v>
      </c>
      <c r="D131" s="32">
        <v>85</v>
      </c>
      <c r="E131" s="32">
        <f t="shared" si="5"/>
        <v>0</v>
      </c>
      <c r="F131" s="34">
        <f t="shared" si="6"/>
        <v>0</v>
      </c>
      <c r="G131" s="21"/>
    </row>
    <row r="132" spans="1:8" ht="12.95" customHeight="1" x14ac:dyDescent="0.2">
      <c r="A132" s="49">
        <v>24</v>
      </c>
      <c r="B132" s="50" t="s">
        <v>58</v>
      </c>
      <c r="C132" s="32">
        <v>149</v>
      </c>
      <c r="D132" s="32">
        <v>149</v>
      </c>
      <c r="E132" s="32">
        <f t="shared" si="5"/>
        <v>0</v>
      </c>
      <c r="F132" s="51">
        <f t="shared" si="6"/>
        <v>0</v>
      </c>
      <c r="G132" s="21"/>
    </row>
    <row r="133" spans="1:8" ht="12.95" customHeight="1" x14ac:dyDescent="0.2">
      <c r="A133" s="49">
        <v>25</v>
      </c>
      <c r="B133" s="50" t="s">
        <v>59</v>
      </c>
      <c r="C133" s="32">
        <v>66</v>
      </c>
      <c r="D133" s="32">
        <v>66</v>
      </c>
      <c r="E133" s="32">
        <f t="shared" si="5"/>
        <v>0</v>
      </c>
      <c r="F133" s="34">
        <f t="shared" si="6"/>
        <v>0</v>
      </c>
      <c r="G133" s="21"/>
    </row>
    <row r="134" spans="1:8" ht="12.95" customHeight="1" x14ac:dyDescent="0.2">
      <c r="A134" s="49">
        <v>26</v>
      </c>
      <c r="B134" s="50" t="s">
        <v>60</v>
      </c>
      <c r="C134" s="32">
        <v>384</v>
      </c>
      <c r="D134" s="32">
        <v>384</v>
      </c>
      <c r="E134" s="32">
        <f t="shared" si="5"/>
        <v>0</v>
      </c>
      <c r="F134" s="34">
        <f t="shared" si="6"/>
        <v>0</v>
      </c>
      <c r="G134" s="21"/>
    </row>
    <row r="135" spans="1:8" ht="12.95" customHeight="1" x14ac:dyDescent="0.2">
      <c r="A135" s="49">
        <v>27</v>
      </c>
      <c r="B135" s="50" t="s">
        <v>61</v>
      </c>
      <c r="C135" s="32">
        <v>65</v>
      </c>
      <c r="D135" s="32">
        <v>65</v>
      </c>
      <c r="E135" s="32">
        <f t="shared" si="5"/>
        <v>0</v>
      </c>
      <c r="F135" s="51">
        <f t="shared" si="6"/>
        <v>0</v>
      </c>
      <c r="G135" s="21"/>
    </row>
    <row r="136" spans="1:8" ht="12.95" customHeight="1" x14ac:dyDescent="0.2">
      <c r="A136" s="49">
        <v>28</v>
      </c>
      <c r="B136" s="50" t="s">
        <v>62</v>
      </c>
      <c r="C136" s="32">
        <v>116</v>
      </c>
      <c r="D136" s="32">
        <v>116</v>
      </c>
      <c r="E136" s="32">
        <f t="shared" si="5"/>
        <v>0</v>
      </c>
      <c r="F136" s="34">
        <f t="shared" si="6"/>
        <v>0</v>
      </c>
      <c r="G136" s="21"/>
    </row>
    <row r="137" spans="1:8" ht="12.95" customHeight="1" x14ac:dyDescent="0.2">
      <c r="A137" s="49">
        <v>29</v>
      </c>
      <c r="B137" s="50" t="s">
        <v>63</v>
      </c>
      <c r="C137" s="32">
        <v>68</v>
      </c>
      <c r="D137" s="32">
        <v>68</v>
      </c>
      <c r="E137" s="32">
        <f t="shared" si="5"/>
        <v>0</v>
      </c>
      <c r="F137" s="34">
        <f t="shared" si="6"/>
        <v>0</v>
      </c>
      <c r="G137" s="21"/>
    </row>
    <row r="138" spans="1:8" ht="12.95" customHeight="1" x14ac:dyDescent="0.2">
      <c r="A138" s="49">
        <v>30</v>
      </c>
      <c r="B138" s="50" t="s">
        <v>64</v>
      </c>
      <c r="C138" s="32">
        <v>264</v>
      </c>
      <c r="D138" s="32">
        <v>264</v>
      </c>
      <c r="E138" s="32">
        <f t="shared" si="5"/>
        <v>0</v>
      </c>
      <c r="F138" s="51">
        <f t="shared" si="6"/>
        <v>0</v>
      </c>
      <c r="G138" s="21"/>
    </row>
    <row r="139" spans="1:8" ht="17.25" customHeight="1" x14ac:dyDescent="0.25">
      <c r="A139" s="52"/>
      <c r="B139" s="53" t="s">
        <v>65</v>
      </c>
      <c r="C139" s="37">
        <f>SUM(C109:C138)</f>
        <v>7043</v>
      </c>
      <c r="D139" s="37">
        <f>SUM(D109:D138)</f>
        <v>7043</v>
      </c>
      <c r="E139" s="38">
        <f>C139-D139</f>
        <v>0</v>
      </c>
      <c r="F139" s="54">
        <f>E139/C139</f>
        <v>0</v>
      </c>
      <c r="G139" s="21"/>
    </row>
    <row r="140" spans="1:8" ht="12.95" customHeight="1" x14ac:dyDescent="0.2">
      <c r="A140" s="45"/>
      <c r="B140" s="46"/>
      <c r="C140" s="42"/>
      <c r="D140" s="42"/>
      <c r="E140" s="47"/>
      <c r="F140" s="48"/>
      <c r="G140" s="21"/>
    </row>
    <row r="141" spans="1:8" ht="12.95" customHeight="1" x14ac:dyDescent="0.2">
      <c r="A141" s="45"/>
      <c r="B141" s="46"/>
      <c r="C141" s="42"/>
      <c r="D141" s="42"/>
      <c r="E141" s="47"/>
      <c r="F141" s="48"/>
      <c r="G141" s="21"/>
    </row>
    <row r="142" spans="1:8" ht="12.95" customHeight="1" x14ac:dyDescent="0.2">
      <c r="A142" s="303" t="s">
        <v>68</v>
      </c>
      <c r="B142" s="303"/>
      <c r="C142" s="303"/>
      <c r="D142" s="303"/>
      <c r="E142" s="303"/>
      <c r="F142" s="303"/>
      <c r="G142" s="303"/>
    </row>
    <row r="143" spans="1:8" ht="64.5" customHeight="1" x14ac:dyDescent="0.2">
      <c r="A143" s="12" t="s">
        <v>28</v>
      </c>
      <c r="B143" s="12" t="s">
        <v>29</v>
      </c>
      <c r="C143" s="12" t="s">
        <v>69</v>
      </c>
      <c r="D143" s="55" t="s">
        <v>70</v>
      </c>
      <c r="E143" s="31" t="s">
        <v>11</v>
      </c>
      <c r="F143" s="12" t="s">
        <v>71</v>
      </c>
      <c r="G143" s="21"/>
    </row>
    <row r="144" spans="1:8" ht="12.95" customHeight="1" x14ac:dyDescent="0.2">
      <c r="A144" s="12">
        <v>1</v>
      </c>
      <c r="B144" s="12">
        <v>2</v>
      </c>
      <c r="C144" s="12">
        <v>3</v>
      </c>
      <c r="D144" s="12">
        <v>4</v>
      </c>
      <c r="E144" s="12" t="s">
        <v>72</v>
      </c>
      <c r="F144" s="12">
        <v>6</v>
      </c>
      <c r="G144" s="21"/>
    </row>
    <row r="145" spans="1:8" ht="12.95" customHeight="1" x14ac:dyDescent="0.2">
      <c r="A145" s="32">
        <v>1</v>
      </c>
      <c r="B145" s="50" t="s">
        <v>35</v>
      </c>
      <c r="C145" s="32">
        <v>80820</v>
      </c>
      <c r="D145" s="56">
        <v>75295</v>
      </c>
      <c r="E145" s="56">
        <f t="shared" ref="E145:E175" si="7">D145-C145</f>
        <v>-5525</v>
      </c>
      <c r="F145" s="34">
        <f t="shared" ref="F145:F175" si="8">E145/C145</f>
        <v>-6.8361791635733735E-2</v>
      </c>
      <c r="G145" s="57"/>
      <c r="H145" s="58"/>
    </row>
    <row r="146" spans="1:8" ht="12.95" customHeight="1" x14ac:dyDescent="0.2">
      <c r="A146" s="32">
        <v>2</v>
      </c>
      <c r="B146" s="50" t="s">
        <v>36</v>
      </c>
      <c r="C146" s="32">
        <v>171308</v>
      </c>
      <c r="D146" s="56">
        <v>161385</v>
      </c>
      <c r="E146" s="56">
        <f t="shared" si="7"/>
        <v>-9923</v>
      </c>
      <c r="F146" s="34">
        <f t="shared" si="8"/>
        <v>-5.7924907184719918E-2</v>
      </c>
      <c r="G146" s="57"/>
      <c r="H146" s="58"/>
    </row>
    <row r="147" spans="1:8" ht="12.95" customHeight="1" x14ac:dyDescent="0.2">
      <c r="A147" s="32">
        <v>3</v>
      </c>
      <c r="B147" s="50" t="s">
        <v>37</v>
      </c>
      <c r="C147" s="32">
        <v>90231</v>
      </c>
      <c r="D147" s="56">
        <v>79092</v>
      </c>
      <c r="E147" s="56">
        <f t="shared" si="7"/>
        <v>-11139</v>
      </c>
      <c r="F147" s="34">
        <f t="shared" si="8"/>
        <v>-0.12344981214881803</v>
      </c>
      <c r="G147" s="57"/>
      <c r="H147" s="58"/>
    </row>
    <row r="148" spans="1:8" ht="12.95" customHeight="1" x14ac:dyDescent="0.2">
      <c r="A148" s="32">
        <v>4</v>
      </c>
      <c r="B148" s="50" t="s">
        <v>38</v>
      </c>
      <c r="C148" s="32">
        <v>110900</v>
      </c>
      <c r="D148" s="56">
        <v>92063</v>
      </c>
      <c r="E148" s="56">
        <f t="shared" si="7"/>
        <v>-18837</v>
      </c>
      <c r="F148" s="34">
        <f t="shared" si="8"/>
        <v>-0.16985572587917042</v>
      </c>
      <c r="G148" s="57"/>
      <c r="H148" s="58"/>
    </row>
    <row r="149" spans="1:8" ht="12.95" customHeight="1" x14ac:dyDescent="0.2">
      <c r="A149" s="32">
        <v>5</v>
      </c>
      <c r="B149" s="50" t="s">
        <v>39</v>
      </c>
      <c r="C149" s="32">
        <v>131219</v>
      </c>
      <c r="D149" s="56">
        <v>102974</v>
      </c>
      <c r="E149" s="56">
        <f t="shared" si="7"/>
        <v>-28245</v>
      </c>
      <c r="F149" s="34">
        <f t="shared" si="8"/>
        <v>-0.21525084019844687</v>
      </c>
      <c r="G149" s="57"/>
      <c r="H149" s="58"/>
    </row>
    <row r="150" spans="1:8" ht="12.95" customHeight="1" x14ac:dyDescent="0.2">
      <c r="A150" s="32">
        <v>6</v>
      </c>
      <c r="B150" s="50" t="s">
        <v>40</v>
      </c>
      <c r="C150" s="32">
        <v>35656</v>
      </c>
      <c r="D150" s="56">
        <v>30293</v>
      </c>
      <c r="E150" s="56">
        <f t="shared" si="7"/>
        <v>-5363</v>
      </c>
      <c r="F150" s="34">
        <f t="shared" si="8"/>
        <v>-0.15040946825218757</v>
      </c>
      <c r="G150" s="57"/>
      <c r="H150" s="58"/>
    </row>
    <row r="151" spans="1:8" ht="12.95" customHeight="1" x14ac:dyDescent="0.2">
      <c r="A151" s="32">
        <v>7</v>
      </c>
      <c r="B151" s="50" t="s">
        <v>41</v>
      </c>
      <c r="C151" s="32">
        <v>111239</v>
      </c>
      <c r="D151" s="56">
        <v>95452</v>
      </c>
      <c r="E151" s="56">
        <f t="shared" si="7"/>
        <v>-15787</v>
      </c>
      <c r="F151" s="34">
        <f t="shared" si="8"/>
        <v>-0.14191965048229488</v>
      </c>
      <c r="G151" s="57"/>
      <c r="H151" s="58"/>
    </row>
    <row r="152" spans="1:8" ht="12.95" customHeight="1" x14ac:dyDescent="0.2">
      <c r="A152" s="32">
        <v>8</v>
      </c>
      <c r="B152" s="50" t="s">
        <v>42</v>
      </c>
      <c r="C152" s="32">
        <v>20581</v>
      </c>
      <c r="D152" s="56">
        <v>19973</v>
      </c>
      <c r="E152" s="56">
        <f t="shared" si="7"/>
        <v>-608</v>
      </c>
      <c r="F152" s="34">
        <f t="shared" si="8"/>
        <v>-2.9541810407657548E-2</v>
      </c>
      <c r="G152" s="57"/>
      <c r="H152" s="58"/>
    </row>
    <row r="153" spans="1:8" ht="12.95" customHeight="1" x14ac:dyDescent="0.2">
      <c r="A153" s="32">
        <v>9</v>
      </c>
      <c r="B153" s="50" t="s">
        <v>43</v>
      </c>
      <c r="C153" s="32">
        <v>75054</v>
      </c>
      <c r="D153" s="56">
        <v>67739</v>
      </c>
      <c r="E153" s="56">
        <f t="shared" si="7"/>
        <v>-7315</v>
      </c>
      <c r="F153" s="34">
        <f t="shared" si="8"/>
        <v>-9.7463159858235407E-2</v>
      </c>
      <c r="G153" s="57"/>
      <c r="H153" s="58"/>
    </row>
    <row r="154" spans="1:8" ht="12.95" customHeight="1" x14ac:dyDescent="0.2">
      <c r="A154" s="32">
        <v>10</v>
      </c>
      <c r="B154" s="50" t="s">
        <v>44</v>
      </c>
      <c r="C154" s="32">
        <v>52341</v>
      </c>
      <c r="D154" s="56">
        <v>47957</v>
      </c>
      <c r="E154" s="56">
        <f t="shared" si="7"/>
        <v>-4384</v>
      </c>
      <c r="F154" s="34">
        <f t="shared" si="8"/>
        <v>-8.3758430293651251E-2</v>
      </c>
      <c r="G154" s="57"/>
      <c r="H154" s="58"/>
    </row>
    <row r="155" spans="1:8" ht="12.95" customHeight="1" x14ac:dyDescent="0.2">
      <c r="A155" s="32">
        <v>11</v>
      </c>
      <c r="B155" s="50" t="s">
        <v>45</v>
      </c>
      <c r="C155" s="32">
        <v>209112.00000000003</v>
      </c>
      <c r="D155" s="56">
        <v>183362</v>
      </c>
      <c r="E155" s="56">
        <f t="shared" si="7"/>
        <v>-25750.000000000029</v>
      </c>
      <c r="F155" s="34">
        <f t="shared" si="8"/>
        <v>-0.12313975285971167</v>
      </c>
      <c r="G155" s="57"/>
      <c r="H155" s="58"/>
    </row>
    <row r="156" spans="1:8" ht="12.95" customHeight="1" x14ac:dyDescent="0.2">
      <c r="A156" s="32">
        <v>12</v>
      </c>
      <c r="B156" s="50" t="s">
        <v>46</v>
      </c>
      <c r="C156" s="32">
        <v>49175</v>
      </c>
      <c r="D156" s="56">
        <v>48608</v>
      </c>
      <c r="E156" s="56">
        <f t="shared" si="7"/>
        <v>-567</v>
      </c>
      <c r="F156" s="34">
        <f t="shared" si="8"/>
        <v>-1.1530249110320285E-2</v>
      </c>
      <c r="G156" s="57"/>
      <c r="H156" s="58"/>
    </row>
    <row r="157" spans="1:8" ht="12.95" customHeight="1" x14ac:dyDescent="0.2">
      <c r="A157" s="32">
        <v>13</v>
      </c>
      <c r="B157" s="50" t="s">
        <v>47</v>
      </c>
      <c r="C157" s="32">
        <v>112941</v>
      </c>
      <c r="D157" s="56">
        <v>110700</v>
      </c>
      <c r="E157" s="56">
        <f t="shared" si="7"/>
        <v>-2241</v>
      </c>
      <c r="F157" s="34">
        <f t="shared" si="8"/>
        <v>-1.9842218503466413E-2</v>
      </c>
      <c r="G157" s="57"/>
      <c r="H157" s="58"/>
    </row>
    <row r="158" spans="1:8" ht="12.95" customHeight="1" x14ac:dyDescent="0.2">
      <c r="A158" s="32">
        <v>14</v>
      </c>
      <c r="B158" s="50" t="s">
        <v>48</v>
      </c>
      <c r="C158" s="32">
        <v>28536</v>
      </c>
      <c r="D158" s="56">
        <v>23775</v>
      </c>
      <c r="E158" s="56">
        <f t="shared" si="7"/>
        <v>-4761</v>
      </c>
      <c r="F158" s="34">
        <f t="shared" si="8"/>
        <v>-0.16684188393608074</v>
      </c>
      <c r="G158" s="57"/>
      <c r="H158" s="58"/>
    </row>
    <row r="159" spans="1:8" ht="12.95" customHeight="1" x14ac:dyDescent="0.2">
      <c r="A159" s="32">
        <v>15</v>
      </c>
      <c r="B159" s="50" t="s">
        <v>49</v>
      </c>
      <c r="C159" s="32">
        <v>130175</v>
      </c>
      <c r="D159" s="56">
        <v>119996</v>
      </c>
      <c r="E159" s="56">
        <f t="shared" si="7"/>
        <v>-10179</v>
      </c>
      <c r="F159" s="34">
        <f t="shared" si="8"/>
        <v>-7.8194737852890342E-2</v>
      </c>
      <c r="G159" s="57"/>
      <c r="H159" s="58"/>
    </row>
    <row r="160" spans="1:8" ht="12.95" customHeight="1" x14ac:dyDescent="0.2">
      <c r="A160" s="32">
        <v>16</v>
      </c>
      <c r="B160" s="50" t="s">
        <v>50</v>
      </c>
      <c r="C160" s="32">
        <v>81944</v>
      </c>
      <c r="D160" s="56">
        <v>70568</v>
      </c>
      <c r="E160" s="56">
        <f t="shared" si="7"/>
        <v>-11376</v>
      </c>
      <c r="F160" s="34">
        <f t="shared" si="8"/>
        <v>-0.13882651566923754</v>
      </c>
      <c r="G160" s="57"/>
      <c r="H160" s="58"/>
    </row>
    <row r="161" spans="1:8" ht="12.95" customHeight="1" x14ac:dyDescent="0.2">
      <c r="A161" s="32">
        <v>17</v>
      </c>
      <c r="B161" s="50" t="s">
        <v>51</v>
      </c>
      <c r="C161" s="32">
        <v>90949</v>
      </c>
      <c r="D161" s="56">
        <v>84515</v>
      </c>
      <c r="E161" s="56">
        <f t="shared" si="7"/>
        <v>-6434</v>
      </c>
      <c r="F161" s="34">
        <f t="shared" si="8"/>
        <v>-7.0742943847650883E-2</v>
      </c>
      <c r="G161" s="57"/>
      <c r="H161" s="58"/>
    </row>
    <row r="162" spans="1:8" ht="12.95" customHeight="1" x14ac:dyDescent="0.2">
      <c r="A162" s="32">
        <v>18</v>
      </c>
      <c r="B162" s="50" t="s">
        <v>52</v>
      </c>
      <c r="C162" s="32">
        <v>150155</v>
      </c>
      <c r="D162" s="56">
        <v>136582</v>
      </c>
      <c r="E162" s="56">
        <f t="shared" si="7"/>
        <v>-13573</v>
      </c>
      <c r="F162" s="34">
        <f t="shared" si="8"/>
        <v>-9.0393260297692388E-2</v>
      </c>
      <c r="G162" s="57"/>
      <c r="H162" s="58"/>
    </row>
    <row r="163" spans="1:8" ht="12.95" customHeight="1" x14ac:dyDescent="0.2">
      <c r="A163" s="32">
        <v>19</v>
      </c>
      <c r="B163" s="50" t="s">
        <v>53</v>
      </c>
      <c r="C163" s="32">
        <v>85329</v>
      </c>
      <c r="D163" s="56">
        <v>81145</v>
      </c>
      <c r="E163" s="56">
        <f t="shared" si="7"/>
        <v>-4184</v>
      </c>
      <c r="F163" s="34">
        <f t="shared" si="8"/>
        <v>-4.9033739994609103E-2</v>
      </c>
      <c r="G163" s="57"/>
      <c r="H163" s="58"/>
    </row>
    <row r="164" spans="1:8" s="59" customFormat="1" ht="12.95" customHeight="1" x14ac:dyDescent="0.2">
      <c r="A164" s="32">
        <v>20</v>
      </c>
      <c r="B164" s="50" t="s">
        <v>54</v>
      </c>
      <c r="C164" s="32">
        <v>145151</v>
      </c>
      <c r="D164" s="56">
        <v>126345</v>
      </c>
      <c r="E164" s="56">
        <f t="shared" si="7"/>
        <v>-18806</v>
      </c>
      <c r="F164" s="34">
        <f t="shared" si="8"/>
        <v>-0.12956162892436152</v>
      </c>
      <c r="G164" s="57"/>
      <c r="H164" s="58"/>
    </row>
    <row r="165" spans="1:8" ht="12.95" customHeight="1" x14ac:dyDescent="0.2">
      <c r="A165" s="32">
        <v>21</v>
      </c>
      <c r="B165" s="50" t="s">
        <v>55</v>
      </c>
      <c r="C165" s="32">
        <v>81280</v>
      </c>
      <c r="D165" s="56">
        <v>77445</v>
      </c>
      <c r="E165" s="56">
        <f t="shared" si="7"/>
        <v>-3835</v>
      </c>
      <c r="F165" s="34">
        <f t="shared" si="8"/>
        <v>-4.718257874015748E-2</v>
      </c>
      <c r="G165" s="57"/>
      <c r="H165" s="58"/>
    </row>
    <row r="166" spans="1:8" ht="12.95" customHeight="1" x14ac:dyDescent="0.2">
      <c r="A166" s="32">
        <v>22</v>
      </c>
      <c r="B166" s="50" t="s">
        <v>56</v>
      </c>
      <c r="C166" s="32">
        <v>220614</v>
      </c>
      <c r="D166" s="56">
        <v>220089</v>
      </c>
      <c r="E166" s="56">
        <f t="shared" si="7"/>
        <v>-525</v>
      </c>
      <c r="F166" s="34">
        <f t="shared" si="8"/>
        <v>-2.3797220484647395E-3</v>
      </c>
      <c r="G166" s="57"/>
      <c r="H166" s="58"/>
    </row>
    <row r="167" spans="1:8" ht="12.95" customHeight="1" x14ac:dyDescent="0.2">
      <c r="A167" s="32">
        <v>23</v>
      </c>
      <c r="B167" s="50" t="s">
        <v>57</v>
      </c>
      <c r="C167" s="32">
        <v>139083</v>
      </c>
      <c r="D167" s="56">
        <v>118103</v>
      </c>
      <c r="E167" s="56">
        <f t="shared" si="7"/>
        <v>-20980</v>
      </c>
      <c r="F167" s="34">
        <f t="shared" si="8"/>
        <v>-0.15084517877813966</v>
      </c>
      <c r="G167" s="57"/>
      <c r="H167" s="58"/>
    </row>
    <row r="168" spans="1:8" ht="12.95" customHeight="1" x14ac:dyDescent="0.2">
      <c r="A168" s="32">
        <v>24</v>
      </c>
      <c r="B168" s="50" t="s">
        <v>58</v>
      </c>
      <c r="C168" s="32">
        <v>56570</v>
      </c>
      <c r="D168" s="56">
        <v>48457</v>
      </c>
      <c r="E168" s="56">
        <f t="shared" si="7"/>
        <v>-8113</v>
      </c>
      <c r="F168" s="34">
        <f t="shared" si="8"/>
        <v>-0.14341523775852927</v>
      </c>
      <c r="G168" s="57"/>
      <c r="H168" s="58"/>
    </row>
    <row r="169" spans="1:8" ht="12.95" customHeight="1" x14ac:dyDescent="0.2">
      <c r="A169" s="32">
        <v>25</v>
      </c>
      <c r="B169" s="50" t="s">
        <v>59</v>
      </c>
      <c r="C169" s="32">
        <v>55250</v>
      </c>
      <c r="D169" s="56">
        <v>49418</v>
      </c>
      <c r="E169" s="56">
        <f t="shared" si="7"/>
        <v>-5832</v>
      </c>
      <c r="F169" s="34">
        <f t="shared" si="8"/>
        <v>-0.10555656108597285</v>
      </c>
      <c r="G169" s="57"/>
      <c r="H169" s="58"/>
    </row>
    <row r="170" spans="1:8" ht="12.95" customHeight="1" x14ac:dyDescent="0.2">
      <c r="A170" s="32">
        <v>26</v>
      </c>
      <c r="B170" s="50" t="s">
        <v>60</v>
      </c>
      <c r="C170" s="32">
        <v>87810</v>
      </c>
      <c r="D170" s="56">
        <v>80674</v>
      </c>
      <c r="E170" s="56">
        <f t="shared" si="7"/>
        <v>-7136</v>
      </c>
      <c r="F170" s="34">
        <f t="shared" si="8"/>
        <v>-8.1266370572827692E-2</v>
      </c>
      <c r="G170" s="57"/>
      <c r="H170" s="58"/>
    </row>
    <row r="171" spans="1:8" ht="12.95" customHeight="1" x14ac:dyDescent="0.2">
      <c r="A171" s="32">
        <v>27</v>
      </c>
      <c r="B171" s="50" t="s">
        <v>61</v>
      </c>
      <c r="C171" s="32">
        <v>104522</v>
      </c>
      <c r="D171" s="56">
        <v>93380</v>
      </c>
      <c r="E171" s="56">
        <f t="shared" si="7"/>
        <v>-11142</v>
      </c>
      <c r="F171" s="34">
        <f t="shared" si="8"/>
        <v>-0.10659956755515586</v>
      </c>
      <c r="G171" s="57"/>
      <c r="H171" s="58"/>
    </row>
    <row r="172" spans="1:8" ht="12.95" customHeight="1" x14ac:dyDescent="0.2">
      <c r="A172" s="32">
        <v>28</v>
      </c>
      <c r="B172" s="50" t="s">
        <v>62</v>
      </c>
      <c r="C172" s="32">
        <v>61276</v>
      </c>
      <c r="D172" s="56">
        <v>52836</v>
      </c>
      <c r="E172" s="56">
        <f t="shared" si="7"/>
        <v>-8440</v>
      </c>
      <c r="F172" s="34">
        <f t="shared" si="8"/>
        <v>-0.13773745022521053</v>
      </c>
      <c r="G172" s="57"/>
      <c r="H172" s="58"/>
    </row>
    <row r="173" spans="1:8" ht="12.95" customHeight="1" x14ac:dyDescent="0.2">
      <c r="A173" s="32">
        <v>29</v>
      </c>
      <c r="B173" s="50" t="s">
        <v>63</v>
      </c>
      <c r="C173" s="32">
        <v>40575</v>
      </c>
      <c r="D173" s="56">
        <v>35683</v>
      </c>
      <c r="E173" s="56">
        <f t="shared" si="7"/>
        <v>-4892</v>
      </c>
      <c r="F173" s="34">
        <f t="shared" si="8"/>
        <v>-0.12056685150955021</v>
      </c>
      <c r="G173" s="57"/>
      <c r="H173" s="58"/>
    </row>
    <row r="174" spans="1:8" ht="12.95" customHeight="1" x14ac:dyDescent="0.2">
      <c r="A174" s="32">
        <v>30</v>
      </c>
      <c r="B174" s="50" t="s">
        <v>64</v>
      </c>
      <c r="C174" s="32">
        <v>136192</v>
      </c>
      <c r="D174" s="56">
        <v>120846</v>
      </c>
      <c r="E174" s="56">
        <f t="shared" si="7"/>
        <v>-15346</v>
      </c>
      <c r="F174" s="34">
        <f t="shared" si="8"/>
        <v>-0.11267915883458647</v>
      </c>
      <c r="G174" s="57"/>
      <c r="H174" s="58"/>
    </row>
    <row r="175" spans="1:8" ht="12.95" customHeight="1" x14ac:dyDescent="0.2">
      <c r="A175" s="52"/>
      <c r="B175" s="53" t="s">
        <v>65</v>
      </c>
      <c r="C175" s="12">
        <f>SUM(C145:C174)</f>
        <v>2945988</v>
      </c>
      <c r="D175" s="60">
        <f>SUM(D145:D174)</f>
        <v>2654750</v>
      </c>
      <c r="E175" s="60">
        <f t="shared" si="7"/>
        <v>-291238</v>
      </c>
      <c r="F175" s="54">
        <f t="shared" si="8"/>
        <v>-9.8859194266914863E-2</v>
      </c>
      <c r="G175" s="21"/>
      <c r="H175" s="1" t="s">
        <v>19</v>
      </c>
    </row>
    <row r="176" spans="1:8" ht="12.95" customHeight="1" x14ac:dyDescent="0.2">
      <c r="A176" s="40"/>
      <c r="B176" s="41"/>
      <c r="C176" s="42"/>
      <c r="D176" s="42"/>
      <c r="E176" s="42"/>
      <c r="F176" s="43"/>
      <c r="G176" s="21"/>
    </row>
    <row r="177" spans="1:7" ht="15.75" customHeight="1" x14ac:dyDescent="0.2">
      <c r="A177" s="302" t="s">
        <v>73</v>
      </c>
      <c r="B177" s="302"/>
      <c r="C177" s="302"/>
      <c r="D177" s="302"/>
      <c r="E177" s="302"/>
      <c r="F177" s="302"/>
      <c r="G177" s="21"/>
    </row>
    <row r="178" spans="1:7" ht="75.75" customHeight="1" x14ac:dyDescent="0.2">
      <c r="A178" s="12" t="s">
        <v>28</v>
      </c>
      <c r="B178" s="12" t="s">
        <v>29</v>
      </c>
      <c r="C178" s="12" t="s">
        <v>69</v>
      </c>
      <c r="D178" s="12" t="s">
        <v>70</v>
      </c>
      <c r="E178" s="31" t="s">
        <v>11</v>
      </c>
      <c r="F178" s="12" t="s">
        <v>71</v>
      </c>
      <c r="G178" s="21"/>
    </row>
    <row r="179" spans="1:7" ht="12.95" customHeight="1" x14ac:dyDescent="0.2">
      <c r="A179" s="12">
        <v>1</v>
      </c>
      <c r="B179" s="12">
        <v>2</v>
      </c>
      <c r="C179" s="12">
        <v>3</v>
      </c>
      <c r="D179" s="12">
        <v>4</v>
      </c>
      <c r="E179" s="12" t="s">
        <v>72</v>
      </c>
      <c r="F179" s="12">
        <v>6</v>
      </c>
      <c r="G179" s="21"/>
    </row>
    <row r="180" spans="1:7" ht="12.95" customHeight="1" x14ac:dyDescent="0.2">
      <c r="A180" s="32">
        <v>1</v>
      </c>
      <c r="B180" s="50" t="s">
        <v>35</v>
      </c>
      <c r="C180" s="32">
        <v>53033</v>
      </c>
      <c r="D180" s="56">
        <v>47127</v>
      </c>
      <c r="E180" s="56">
        <f t="shared" ref="E180:E210" si="9">D180-C180</f>
        <v>-5906</v>
      </c>
      <c r="F180" s="34">
        <f t="shared" ref="F180:F210" si="10">E180/C180</f>
        <v>-0.11136462202779401</v>
      </c>
      <c r="G180" s="21"/>
    </row>
    <row r="181" spans="1:7" ht="12.95" customHeight="1" x14ac:dyDescent="0.2">
      <c r="A181" s="32">
        <v>2</v>
      </c>
      <c r="B181" s="50" t="s">
        <v>36</v>
      </c>
      <c r="C181" s="32">
        <v>115266</v>
      </c>
      <c r="D181" s="56">
        <v>103543</v>
      </c>
      <c r="E181" s="56">
        <f t="shared" si="9"/>
        <v>-11723</v>
      </c>
      <c r="F181" s="34">
        <f t="shared" si="10"/>
        <v>-0.10170388492703833</v>
      </c>
      <c r="G181" s="21"/>
    </row>
    <row r="182" spans="1:7" ht="12.95" customHeight="1" x14ac:dyDescent="0.2">
      <c r="A182" s="32">
        <v>3</v>
      </c>
      <c r="B182" s="50" t="s">
        <v>37</v>
      </c>
      <c r="C182" s="32">
        <v>61341</v>
      </c>
      <c r="D182" s="56">
        <v>55427</v>
      </c>
      <c r="E182" s="56">
        <f t="shared" si="9"/>
        <v>-5914</v>
      </c>
      <c r="F182" s="34">
        <f t="shared" si="10"/>
        <v>-9.6411861560783157E-2</v>
      </c>
      <c r="G182" s="21"/>
    </row>
    <row r="183" spans="1:7" ht="12.95" customHeight="1" x14ac:dyDescent="0.2">
      <c r="A183" s="32">
        <v>4</v>
      </c>
      <c r="B183" s="50" t="s">
        <v>38</v>
      </c>
      <c r="C183" s="32">
        <v>73839</v>
      </c>
      <c r="D183" s="56">
        <v>64765</v>
      </c>
      <c r="E183" s="56">
        <f t="shared" si="9"/>
        <v>-9074</v>
      </c>
      <c r="F183" s="34">
        <f t="shared" si="10"/>
        <v>-0.1228889882040656</v>
      </c>
      <c r="G183" s="21"/>
    </row>
    <row r="184" spans="1:7" ht="12.95" customHeight="1" x14ac:dyDescent="0.2">
      <c r="A184" s="32">
        <v>5</v>
      </c>
      <c r="B184" s="50" t="s">
        <v>39</v>
      </c>
      <c r="C184" s="32">
        <v>88420</v>
      </c>
      <c r="D184" s="56">
        <v>65328</v>
      </c>
      <c r="E184" s="56">
        <f t="shared" si="9"/>
        <v>-23092</v>
      </c>
      <c r="F184" s="34">
        <f t="shared" si="10"/>
        <v>-0.26116263288848679</v>
      </c>
      <c r="G184" s="21"/>
    </row>
    <row r="185" spans="1:7" ht="12.95" customHeight="1" x14ac:dyDescent="0.2">
      <c r="A185" s="32">
        <v>6</v>
      </c>
      <c r="B185" s="50" t="s">
        <v>40</v>
      </c>
      <c r="C185" s="32">
        <v>24898</v>
      </c>
      <c r="D185" s="56">
        <v>20018</v>
      </c>
      <c r="E185" s="56">
        <f t="shared" si="9"/>
        <v>-4880</v>
      </c>
      <c r="F185" s="34">
        <f t="shared" si="10"/>
        <v>-0.19599967868905133</v>
      </c>
      <c r="G185" s="21"/>
    </row>
    <row r="186" spans="1:7" ht="12.95" customHeight="1" x14ac:dyDescent="0.2">
      <c r="A186" s="32">
        <v>7</v>
      </c>
      <c r="B186" s="50" t="s">
        <v>41</v>
      </c>
      <c r="C186" s="32">
        <v>81887</v>
      </c>
      <c r="D186" s="56">
        <v>68734</v>
      </c>
      <c r="E186" s="56">
        <f t="shared" si="9"/>
        <v>-13153</v>
      </c>
      <c r="F186" s="34">
        <f t="shared" si="10"/>
        <v>-0.16062378643740766</v>
      </c>
      <c r="G186" s="21"/>
    </row>
    <row r="187" spans="1:7" ht="12.95" customHeight="1" x14ac:dyDescent="0.2">
      <c r="A187" s="32">
        <v>8</v>
      </c>
      <c r="B187" s="50" t="s">
        <v>42</v>
      </c>
      <c r="C187" s="32">
        <v>15241</v>
      </c>
      <c r="D187" s="56">
        <v>14700</v>
      </c>
      <c r="E187" s="56">
        <f t="shared" si="9"/>
        <v>-541</v>
      </c>
      <c r="F187" s="34">
        <f t="shared" si="10"/>
        <v>-3.5496358506659671E-2</v>
      </c>
      <c r="G187" s="21"/>
    </row>
    <row r="188" spans="1:7" ht="12.95" customHeight="1" x14ac:dyDescent="0.2">
      <c r="A188" s="32">
        <v>9</v>
      </c>
      <c r="B188" s="50" t="s">
        <v>43</v>
      </c>
      <c r="C188" s="32">
        <v>50975</v>
      </c>
      <c r="D188" s="56">
        <v>43213</v>
      </c>
      <c r="E188" s="56">
        <f t="shared" si="9"/>
        <v>-7762</v>
      </c>
      <c r="F188" s="34">
        <f t="shared" si="10"/>
        <v>-0.15227072094163807</v>
      </c>
      <c r="G188" s="21"/>
    </row>
    <row r="189" spans="1:7" ht="12.95" customHeight="1" x14ac:dyDescent="0.2">
      <c r="A189" s="32">
        <v>10</v>
      </c>
      <c r="B189" s="50" t="s">
        <v>44</v>
      </c>
      <c r="C189" s="32">
        <v>29264</v>
      </c>
      <c r="D189" s="56">
        <v>21528</v>
      </c>
      <c r="E189" s="56">
        <f t="shared" si="9"/>
        <v>-7736</v>
      </c>
      <c r="F189" s="34">
        <f t="shared" si="10"/>
        <v>-0.26435210497539641</v>
      </c>
      <c r="G189" s="21"/>
    </row>
    <row r="190" spans="1:7" ht="12.95" customHeight="1" x14ac:dyDescent="0.2">
      <c r="A190" s="32">
        <v>11</v>
      </c>
      <c r="B190" s="50" t="s">
        <v>45</v>
      </c>
      <c r="C190" s="32">
        <v>151850</v>
      </c>
      <c r="D190" s="56">
        <v>135366</v>
      </c>
      <c r="E190" s="56">
        <f t="shared" si="9"/>
        <v>-16484</v>
      </c>
      <c r="F190" s="34">
        <f t="shared" si="10"/>
        <v>-0.10855449456700692</v>
      </c>
      <c r="G190" s="21"/>
    </row>
    <row r="191" spans="1:7" ht="12.95" customHeight="1" x14ac:dyDescent="0.2">
      <c r="A191" s="32">
        <v>12</v>
      </c>
      <c r="B191" s="50" t="s">
        <v>46</v>
      </c>
      <c r="C191" s="32">
        <v>36391</v>
      </c>
      <c r="D191" s="56">
        <v>34044</v>
      </c>
      <c r="E191" s="56">
        <f t="shared" si="9"/>
        <v>-2347</v>
      </c>
      <c r="F191" s="34">
        <f t="shared" si="10"/>
        <v>-6.4493968288862627E-2</v>
      </c>
      <c r="G191" s="21"/>
    </row>
    <row r="192" spans="1:7" ht="12.95" customHeight="1" x14ac:dyDescent="0.2">
      <c r="A192" s="32">
        <v>13</v>
      </c>
      <c r="B192" s="50" t="s">
        <v>47</v>
      </c>
      <c r="C192" s="32">
        <v>90396</v>
      </c>
      <c r="D192" s="56">
        <v>66977</v>
      </c>
      <c r="E192" s="56">
        <f t="shared" si="9"/>
        <v>-23419</v>
      </c>
      <c r="F192" s="34">
        <f t="shared" si="10"/>
        <v>-0.25907119784061244</v>
      </c>
      <c r="G192" s="21"/>
    </row>
    <row r="193" spans="1:7" ht="12.95" customHeight="1" x14ac:dyDescent="0.2">
      <c r="A193" s="32">
        <v>14</v>
      </c>
      <c r="B193" s="50" t="s">
        <v>48</v>
      </c>
      <c r="C193" s="32">
        <v>20135</v>
      </c>
      <c r="D193" s="56">
        <v>16199</v>
      </c>
      <c r="E193" s="56">
        <f t="shared" si="9"/>
        <v>-3936</v>
      </c>
      <c r="F193" s="34">
        <f t="shared" si="10"/>
        <v>-0.19548050658058108</v>
      </c>
      <c r="G193" s="21"/>
    </row>
    <row r="194" spans="1:7" ht="12.95" customHeight="1" x14ac:dyDescent="0.2">
      <c r="A194" s="32">
        <v>15</v>
      </c>
      <c r="B194" s="50" t="s">
        <v>49</v>
      </c>
      <c r="C194" s="32">
        <v>87580</v>
      </c>
      <c r="D194" s="56">
        <v>72537</v>
      </c>
      <c r="E194" s="56">
        <f t="shared" si="9"/>
        <v>-15043</v>
      </c>
      <c r="F194" s="34">
        <f t="shared" si="10"/>
        <v>-0.17176295957981275</v>
      </c>
      <c r="G194" s="21"/>
    </row>
    <row r="195" spans="1:7" ht="12.95" customHeight="1" x14ac:dyDescent="0.2">
      <c r="A195" s="32">
        <v>16</v>
      </c>
      <c r="B195" s="50" t="s">
        <v>50</v>
      </c>
      <c r="C195" s="32">
        <v>44466</v>
      </c>
      <c r="D195" s="56">
        <v>36655</v>
      </c>
      <c r="E195" s="56">
        <f t="shared" si="9"/>
        <v>-7811</v>
      </c>
      <c r="F195" s="34">
        <f t="shared" si="10"/>
        <v>-0.1756623037826654</v>
      </c>
      <c r="G195" s="21"/>
    </row>
    <row r="196" spans="1:7" ht="12.95" customHeight="1" x14ac:dyDescent="0.2">
      <c r="A196" s="32">
        <v>17</v>
      </c>
      <c r="B196" s="50" t="s">
        <v>51</v>
      </c>
      <c r="C196" s="32">
        <v>61415</v>
      </c>
      <c r="D196" s="56">
        <v>54108</v>
      </c>
      <c r="E196" s="56">
        <f t="shared" si="9"/>
        <v>-7307</v>
      </c>
      <c r="F196" s="34">
        <f t="shared" si="10"/>
        <v>-0.1189774485060653</v>
      </c>
      <c r="G196" s="21"/>
    </row>
    <row r="197" spans="1:7" ht="12.95" customHeight="1" x14ac:dyDescent="0.2">
      <c r="A197" s="32">
        <v>18</v>
      </c>
      <c r="B197" s="50" t="s">
        <v>52</v>
      </c>
      <c r="C197" s="32">
        <v>85692</v>
      </c>
      <c r="D197" s="56">
        <v>74270</v>
      </c>
      <c r="E197" s="56">
        <f t="shared" si="9"/>
        <v>-11422</v>
      </c>
      <c r="F197" s="34">
        <f t="shared" si="10"/>
        <v>-0.13329132241049341</v>
      </c>
      <c r="G197" s="21"/>
    </row>
    <row r="198" spans="1:7" ht="12.95" customHeight="1" x14ac:dyDescent="0.2">
      <c r="A198" s="32">
        <v>19</v>
      </c>
      <c r="B198" s="50" t="s">
        <v>53</v>
      </c>
      <c r="C198" s="32">
        <v>65485</v>
      </c>
      <c r="D198" s="56">
        <v>56591</v>
      </c>
      <c r="E198" s="56">
        <f t="shared" si="9"/>
        <v>-8894</v>
      </c>
      <c r="F198" s="34">
        <f t="shared" si="10"/>
        <v>-0.13581736275482936</v>
      </c>
      <c r="G198" s="21"/>
    </row>
    <row r="199" spans="1:7" ht="12.95" customHeight="1" x14ac:dyDescent="0.2">
      <c r="A199" s="32">
        <v>20</v>
      </c>
      <c r="B199" s="50" t="s">
        <v>54</v>
      </c>
      <c r="C199" s="32">
        <v>64020</v>
      </c>
      <c r="D199" s="56">
        <v>47816</v>
      </c>
      <c r="E199" s="56">
        <f t="shared" si="9"/>
        <v>-16204</v>
      </c>
      <c r="F199" s="34">
        <f t="shared" si="10"/>
        <v>-0.25310840362386755</v>
      </c>
      <c r="G199" s="21"/>
    </row>
    <row r="200" spans="1:7" ht="12.95" customHeight="1" x14ac:dyDescent="0.2">
      <c r="A200" s="32">
        <v>21</v>
      </c>
      <c r="B200" s="50" t="s">
        <v>55</v>
      </c>
      <c r="C200" s="32">
        <v>31714</v>
      </c>
      <c r="D200" s="56">
        <v>25509</v>
      </c>
      <c r="E200" s="56">
        <f t="shared" si="9"/>
        <v>-6205</v>
      </c>
      <c r="F200" s="34">
        <f t="shared" si="10"/>
        <v>-0.19565491581005234</v>
      </c>
      <c r="G200" s="21"/>
    </row>
    <row r="201" spans="1:7" ht="12.95" customHeight="1" x14ac:dyDescent="0.2">
      <c r="A201" s="32">
        <v>22</v>
      </c>
      <c r="B201" s="50" t="s">
        <v>56</v>
      </c>
      <c r="C201" s="32">
        <v>144122</v>
      </c>
      <c r="D201" s="56">
        <v>131298</v>
      </c>
      <c r="E201" s="56">
        <f t="shared" si="9"/>
        <v>-12824</v>
      </c>
      <c r="F201" s="34">
        <f t="shared" si="10"/>
        <v>-8.898016957855151E-2</v>
      </c>
      <c r="G201" s="21"/>
    </row>
    <row r="202" spans="1:7" ht="12.95" customHeight="1" x14ac:dyDescent="0.2">
      <c r="A202" s="32">
        <v>23</v>
      </c>
      <c r="B202" s="50" t="s">
        <v>57</v>
      </c>
      <c r="C202" s="32">
        <v>74715</v>
      </c>
      <c r="D202" s="56">
        <v>61939</v>
      </c>
      <c r="E202" s="56">
        <f t="shared" si="9"/>
        <v>-12776</v>
      </c>
      <c r="F202" s="34">
        <f t="shared" si="10"/>
        <v>-0.17099645318878404</v>
      </c>
      <c r="G202" s="21"/>
    </row>
    <row r="203" spans="1:7" ht="12.95" customHeight="1" x14ac:dyDescent="0.2">
      <c r="A203" s="32">
        <v>24</v>
      </c>
      <c r="B203" s="50" t="s">
        <v>58</v>
      </c>
      <c r="C203" s="32">
        <v>40110</v>
      </c>
      <c r="D203" s="56">
        <v>34012</v>
      </c>
      <c r="E203" s="56">
        <f t="shared" si="9"/>
        <v>-6098</v>
      </c>
      <c r="F203" s="34">
        <f t="shared" si="10"/>
        <v>-0.15203191224133633</v>
      </c>
      <c r="G203" s="21"/>
    </row>
    <row r="204" spans="1:7" ht="12.95" customHeight="1" x14ac:dyDescent="0.2">
      <c r="A204" s="32">
        <v>25</v>
      </c>
      <c r="B204" s="50" t="s">
        <v>59</v>
      </c>
      <c r="C204" s="32">
        <v>39841</v>
      </c>
      <c r="D204" s="56">
        <v>35254</v>
      </c>
      <c r="E204" s="56">
        <f t="shared" si="9"/>
        <v>-4587</v>
      </c>
      <c r="F204" s="34">
        <f t="shared" si="10"/>
        <v>-0.11513265229286414</v>
      </c>
      <c r="G204" s="21"/>
    </row>
    <row r="205" spans="1:7" ht="12.95" customHeight="1" x14ac:dyDescent="0.2">
      <c r="A205" s="32">
        <v>26</v>
      </c>
      <c r="B205" s="50" t="s">
        <v>60</v>
      </c>
      <c r="C205" s="32">
        <v>65707</v>
      </c>
      <c r="D205" s="56">
        <v>60860</v>
      </c>
      <c r="E205" s="56">
        <f t="shared" si="9"/>
        <v>-4847</v>
      </c>
      <c r="F205" s="34">
        <f t="shared" si="10"/>
        <v>-7.3766874153438744E-2</v>
      </c>
      <c r="G205" s="21"/>
    </row>
    <row r="206" spans="1:7" ht="12.95" customHeight="1" x14ac:dyDescent="0.2">
      <c r="A206" s="32">
        <v>27</v>
      </c>
      <c r="B206" s="50" t="s">
        <v>61</v>
      </c>
      <c r="C206" s="32">
        <v>45709</v>
      </c>
      <c r="D206" s="56">
        <v>35710</v>
      </c>
      <c r="E206" s="56">
        <f t="shared" si="9"/>
        <v>-9999</v>
      </c>
      <c r="F206" s="34">
        <f t="shared" si="10"/>
        <v>-0.21875341836399834</v>
      </c>
      <c r="G206" s="21"/>
    </row>
    <row r="207" spans="1:7" ht="12.95" customHeight="1" x14ac:dyDescent="0.2">
      <c r="A207" s="32">
        <v>28</v>
      </c>
      <c r="B207" s="50" t="s">
        <v>62</v>
      </c>
      <c r="C207" s="32">
        <v>40746</v>
      </c>
      <c r="D207" s="56">
        <v>36240</v>
      </c>
      <c r="E207" s="56">
        <f t="shared" si="9"/>
        <v>-4506</v>
      </c>
      <c r="F207" s="34">
        <f t="shared" si="10"/>
        <v>-0.11058754233544398</v>
      </c>
      <c r="G207" s="21"/>
    </row>
    <row r="208" spans="1:7" ht="12.95" customHeight="1" x14ac:dyDescent="0.2">
      <c r="A208" s="32">
        <v>29</v>
      </c>
      <c r="B208" s="50" t="s">
        <v>63</v>
      </c>
      <c r="C208" s="32">
        <v>27584</v>
      </c>
      <c r="D208" s="56">
        <v>23594</v>
      </c>
      <c r="E208" s="56">
        <f t="shared" si="9"/>
        <v>-3990</v>
      </c>
      <c r="F208" s="34">
        <f t="shared" si="10"/>
        <v>-0.14464907192575405</v>
      </c>
      <c r="G208" s="21"/>
    </row>
    <row r="209" spans="1:7" ht="12.95" customHeight="1" x14ac:dyDescent="0.2">
      <c r="A209" s="32">
        <v>30</v>
      </c>
      <c r="B209" s="50" t="s">
        <v>64</v>
      </c>
      <c r="C209" s="32">
        <v>83827</v>
      </c>
      <c r="D209" s="56">
        <v>75041</v>
      </c>
      <c r="E209" s="56">
        <f t="shared" si="9"/>
        <v>-8786</v>
      </c>
      <c r="F209" s="34">
        <f t="shared" si="10"/>
        <v>-0.10481109904923235</v>
      </c>
      <c r="G209" s="21"/>
    </row>
    <row r="210" spans="1:7" ht="12.95" customHeight="1" x14ac:dyDescent="0.2">
      <c r="A210" s="52"/>
      <c r="B210" s="53" t="s">
        <v>65</v>
      </c>
      <c r="C210" s="12">
        <f>SUM(C180:C209)</f>
        <v>1895669</v>
      </c>
      <c r="D210" s="60">
        <f>SUM(D180:D209)</f>
        <v>1618403</v>
      </c>
      <c r="E210" s="60">
        <f t="shared" si="9"/>
        <v>-277266</v>
      </c>
      <c r="F210" s="54">
        <f t="shared" si="10"/>
        <v>-0.14626287606116892</v>
      </c>
      <c r="G210" s="21"/>
    </row>
    <row r="211" spans="1:7" ht="12.95" customHeight="1" x14ac:dyDescent="0.25">
      <c r="A211" s="45"/>
      <c r="B211" s="46"/>
      <c r="C211" s="61"/>
      <c r="D211" s="62"/>
      <c r="E211" s="63"/>
      <c r="F211" s="43"/>
      <c r="G211" s="21"/>
    </row>
    <row r="212" spans="1:7" ht="12.95" customHeight="1" x14ac:dyDescent="0.2">
      <c r="A212" s="40"/>
      <c r="B212" s="29"/>
      <c r="C212" s="29"/>
      <c r="D212" s="29"/>
      <c r="E212" s="29"/>
      <c r="G212" s="21"/>
    </row>
    <row r="213" spans="1:7" ht="12.95" customHeight="1" x14ac:dyDescent="0.2">
      <c r="A213" s="302" t="s">
        <v>74</v>
      </c>
      <c r="B213" s="302"/>
      <c r="C213" s="302"/>
      <c r="D213" s="302"/>
      <c r="E213" s="302"/>
      <c r="F213" s="302"/>
      <c r="G213" s="302"/>
    </row>
    <row r="214" spans="1:7" ht="69.75" customHeight="1" x14ac:dyDescent="0.2">
      <c r="A214" s="12" t="s">
        <v>28</v>
      </c>
      <c r="B214" s="12" t="s">
        <v>29</v>
      </c>
      <c r="C214" s="12" t="s">
        <v>75</v>
      </c>
      <c r="D214" s="12" t="s">
        <v>70</v>
      </c>
      <c r="E214" s="31" t="s">
        <v>11</v>
      </c>
      <c r="F214" s="12" t="s">
        <v>71</v>
      </c>
      <c r="G214" s="21"/>
    </row>
    <row r="215" spans="1:7" ht="12.95" customHeight="1" x14ac:dyDescent="0.2">
      <c r="A215" s="12">
        <v>1</v>
      </c>
      <c r="B215" s="12">
        <v>2</v>
      </c>
      <c r="C215" s="12">
        <v>3</v>
      </c>
      <c r="D215" s="12">
        <v>4</v>
      </c>
      <c r="E215" s="12" t="s">
        <v>72</v>
      </c>
      <c r="F215" s="12">
        <v>6</v>
      </c>
      <c r="G215" s="21"/>
    </row>
    <row r="216" spans="1:7" ht="12.95" customHeight="1" x14ac:dyDescent="0.2">
      <c r="A216" s="49">
        <v>1</v>
      </c>
      <c r="B216" s="50" t="s">
        <v>35</v>
      </c>
      <c r="C216" s="64">
        <v>77099</v>
      </c>
      <c r="D216" s="56">
        <f>D145</f>
        <v>75295</v>
      </c>
      <c r="E216" s="64">
        <f>D216-C216</f>
        <v>-1804</v>
      </c>
      <c r="F216" s="51">
        <f>E216/C216</f>
        <v>-2.3398487658724498E-2</v>
      </c>
      <c r="G216" s="21"/>
    </row>
    <row r="217" spans="1:7" ht="12.95" customHeight="1" x14ac:dyDescent="0.2">
      <c r="A217" s="49">
        <v>2</v>
      </c>
      <c r="B217" s="50" t="s">
        <v>36</v>
      </c>
      <c r="C217" s="64">
        <v>180066</v>
      </c>
      <c r="D217" s="56">
        <f t="shared" ref="D217:D245" si="11">D146</f>
        <v>161385</v>
      </c>
      <c r="E217" s="64">
        <f t="shared" ref="E217:E245" si="12">D217-C217</f>
        <v>-18681</v>
      </c>
      <c r="F217" s="51">
        <f t="shared" ref="F217:F245" si="13">E217/C217</f>
        <v>-0.10374529339242278</v>
      </c>
      <c r="G217" s="21"/>
    </row>
    <row r="218" spans="1:7" ht="12.95" customHeight="1" x14ac:dyDescent="0.2">
      <c r="A218" s="49">
        <v>3</v>
      </c>
      <c r="B218" s="50" t="s">
        <v>37</v>
      </c>
      <c r="C218" s="64">
        <v>88753</v>
      </c>
      <c r="D218" s="56">
        <f t="shared" si="11"/>
        <v>79092</v>
      </c>
      <c r="E218" s="64">
        <f t="shared" si="12"/>
        <v>-9661</v>
      </c>
      <c r="F218" s="51">
        <f t="shared" si="13"/>
        <v>-0.10885265850168445</v>
      </c>
      <c r="G218" s="21"/>
    </row>
    <row r="219" spans="1:7" ht="12.95" customHeight="1" x14ac:dyDescent="0.2">
      <c r="A219" s="49">
        <v>4</v>
      </c>
      <c r="B219" s="50" t="s">
        <v>38</v>
      </c>
      <c r="C219" s="64">
        <v>114772</v>
      </c>
      <c r="D219" s="56">
        <f t="shared" si="11"/>
        <v>92063</v>
      </c>
      <c r="E219" s="64">
        <f t="shared" si="12"/>
        <v>-22709</v>
      </c>
      <c r="F219" s="51">
        <f t="shared" si="13"/>
        <v>-0.19786184783745164</v>
      </c>
      <c r="G219" s="21"/>
    </row>
    <row r="220" spans="1:7" ht="12.95" customHeight="1" x14ac:dyDescent="0.2">
      <c r="A220" s="49">
        <v>5</v>
      </c>
      <c r="B220" s="50" t="s">
        <v>39</v>
      </c>
      <c r="C220" s="64">
        <v>115957</v>
      </c>
      <c r="D220" s="56">
        <f t="shared" si="11"/>
        <v>102974</v>
      </c>
      <c r="E220" s="64">
        <f t="shared" si="12"/>
        <v>-12983</v>
      </c>
      <c r="F220" s="51">
        <f t="shared" si="13"/>
        <v>-0.11196391765913226</v>
      </c>
      <c r="G220" s="21"/>
    </row>
    <row r="221" spans="1:7" ht="12.95" customHeight="1" x14ac:dyDescent="0.2">
      <c r="A221" s="49">
        <v>6</v>
      </c>
      <c r="B221" s="50" t="s">
        <v>40</v>
      </c>
      <c r="C221" s="64">
        <v>35058</v>
      </c>
      <c r="D221" s="56">
        <f t="shared" si="11"/>
        <v>30293</v>
      </c>
      <c r="E221" s="64">
        <f t="shared" si="12"/>
        <v>-4765</v>
      </c>
      <c r="F221" s="51">
        <f t="shared" si="13"/>
        <v>-0.13591762222602544</v>
      </c>
      <c r="G221" s="21"/>
    </row>
    <row r="222" spans="1:7" ht="12.95" customHeight="1" x14ac:dyDescent="0.2">
      <c r="A222" s="49">
        <v>7</v>
      </c>
      <c r="B222" s="50" t="s">
        <v>41</v>
      </c>
      <c r="C222" s="64">
        <v>106492</v>
      </c>
      <c r="D222" s="56">
        <f t="shared" si="11"/>
        <v>95452</v>
      </c>
      <c r="E222" s="64">
        <f t="shared" si="12"/>
        <v>-11040</v>
      </c>
      <c r="F222" s="51">
        <f t="shared" si="13"/>
        <v>-0.10366975923074034</v>
      </c>
      <c r="G222" s="21"/>
    </row>
    <row r="223" spans="1:7" ht="12.95" customHeight="1" x14ac:dyDescent="0.2">
      <c r="A223" s="49">
        <v>8</v>
      </c>
      <c r="B223" s="50" t="s">
        <v>42</v>
      </c>
      <c r="C223" s="64">
        <v>21958</v>
      </c>
      <c r="D223" s="56">
        <f t="shared" si="11"/>
        <v>19973</v>
      </c>
      <c r="E223" s="64">
        <f t="shared" si="12"/>
        <v>-1985</v>
      </c>
      <c r="F223" s="51">
        <f t="shared" si="13"/>
        <v>-9.0399854267237456E-2</v>
      </c>
      <c r="G223" s="21"/>
    </row>
    <row r="224" spans="1:7" ht="12.95" customHeight="1" x14ac:dyDescent="0.2">
      <c r="A224" s="49">
        <v>9</v>
      </c>
      <c r="B224" s="50" t="s">
        <v>43</v>
      </c>
      <c r="C224" s="64">
        <v>69914</v>
      </c>
      <c r="D224" s="56">
        <f t="shared" si="11"/>
        <v>67739</v>
      </c>
      <c r="E224" s="64">
        <f t="shared" si="12"/>
        <v>-2175</v>
      </c>
      <c r="F224" s="51">
        <f t="shared" si="13"/>
        <v>-3.110964899733959E-2</v>
      </c>
      <c r="G224" s="21"/>
    </row>
    <row r="225" spans="1:7" ht="12.95" customHeight="1" x14ac:dyDescent="0.2">
      <c r="A225" s="49">
        <v>10</v>
      </c>
      <c r="B225" s="50" t="s">
        <v>44</v>
      </c>
      <c r="C225" s="64">
        <v>58884</v>
      </c>
      <c r="D225" s="56">
        <f t="shared" si="11"/>
        <v>47957</v>
      </c>
      <c r="E225" s="64">
        <f t="shared" si="12"/>
        <v>-10927</v>
      </c>
      <c r="F225" s="51">
        <f t="shared" si="13"/>
        <v>-0.18556823585354257</v>
      </c>
      <c r="G225" s="21"/>
    </row>
    <row r="226" spans="1:7" ht="12.95" customHeight="1" x14ac:dyDescent="0.2">
      <c r="A226" s="49">
        <v>11</v>
      </c>
      <c r="B226" s="50" t="s">
        <v>45</v>
      </c>
      <c r="C226" s="64">
        <v>208596</v>
      </c>
      <c r="D226" s="56">
        <f t="shared" si="11"/>
        <v>183362</v>
      </c>
      <c r="E226" s="64">
        <f t="shared" si="12"/>
        <v>-25234</v>
      </c>
      <c r="F226" s="51">
        <f t="shared" si="13"/>
        <v>-0.12097068016644615</v>
      </c>
      <c r="G226" s="21"/>
    </row>
    <row r="227" spans="1:7" ht="12.95" customHeight="1" x14ac:dyDescent="0.2">
      <c r="A227" s="49">
        <v>12</v>
      </c>
      <c r="B227" s="50" t="s">
        <v>46</v>
      </c>
      <c r="C227" s="64">
        <v>53988</v>
      </c>
      <c r="D227" s="56">
        <f t="shared" si="11"/>
        <v>48608</v>
      </c>
      <c r="E227" s="64">
        <f t="shared" si="12"/>
        <v>-5380</v>
      </c>
      <c r="F227" s="51">
        <f t="shared" si="13"/>
        <v>-9.9651774468400386E-2</v>
      </c>
      <c r="G227" s="21"/>
    </row>
    <row r="228" spans="1:7" ht="12.95" customHeight="1" x14ac:dyDescent="0.2">
      <c r="A228" s="49">
        <v>13</v>
      </c>
      <c r="B228" s="50" t="s">
        <v>47</v>
      </c>
      <c r="C228" s="64">
        <v>124377</v>
      </c>
      <c r="D228" s="56">
        <f t="shared" si="11"/>
        <v>110700</v>
      </c>
      <c r="E228" s="64">
        <f t="shared" si="12"/>
        <v>-13677</v>
      </c>
      <c r="F228" s="51">
        <f t="shared" si="13"/>
        <v>-0.10996406087942305</v>
      </c>
      <c r="G228" s="21"/>
    </row>
    <row r="229" spans="1:7" ht="12.95" customHeight="1" x14ac:dyDescent="0.2">
      <c r="A229" s="49">
        <v>14</v>
      </c>
      <c r="B229" s="50" t="s">
        <v>48</v>
      </c>
      <c r="C229" s="64">
        <v>25548</v>
      </c>
      <c r="D229" s="56">
        <f t="shared" si="11"/>
        <v>23775</v>
      </c>
      <c r="E229" s="64">
        <f t="shared" si="12"/>
        <v>-1773</v>
      </c>
      <c r="F229" s="51">
        <f t="shared" si="13"/>
        <v>-6.9398778769375294E-2</v>
      </c>
      <c r="G229" s="21"/>
    </row>
    <row r="230" spans="1:7" ht="12.95" customHeight="1" x14ac:dyDescent="0.2">
      <c r="A230" s="49">
        <v>15</v>
      </c>
      <c r="B230" s="50" t="s">
        <v>49</v>
      </c>
      <c r="C230" s="64">
        <v>136440</v>
      </c>
      <c r="D230" s="56">
        <f t="shared" si="11"/>
        <v>119996</v>
      </c>
      <c r="E230" s="64">
        <f t="shared" si="12"/>
        <v>-16444</v>
      </c>
      <c r="F230" s="51">
        <f t="shared" si="13"/>
        <v>-0.12052184110231604</v>
      </c>
      <c r="G230" s="21"/>
    </row>
    <row r="231" spans="1:7" ht="12.95" customHeight="1" x14ac:dyDescent="0.2">
      <c r="A231" s="49">
        <v>16</v>
      </c>
      <c r="B231" s="50" t="s">
        <v>50</v>
      </c>
      <c r="C231" s="64">
        <v>87095</v>
      </c>
      <c r="D231" s="56">
        <f t="shared" si="11"/>
        <v>70568</v>
      </c>
      <c r="E231" s="64">
        <f t="shared" si="12"/>
        <v>-16527</v>
      </c>
      <c r="F231" s="51">
        <f t="shared" si="13"/>
        <v>-0.18975830989149778</v>
      </c>
      <c r="G231" s="21"/>
    </row>
    <row r="232" spans="1:7" ht="12.95" customHeight="1" x14ac:dyDescent="0.2">
      <c r="A232" s="49">
        <v>17</v>
      </c>
      <c r="B232" s="50" t="s">
        <v>51</v>
      </c>
      <c r="C232" s="64">
        <v>91707</v>
      </c>
      <c r="D232" s="56">
        <f t="shared" si="11"/>
        <v>84515</v>
      </c>
      <c r="E232" s="64">
        <f t="shared" si="12"/>
        <v>-7192</v>
      </c>
      <c r="F232" s="51">
        <f t="shared" si="13"/>
        <v>-7.842367540100538E-2</v>
      </c>
      <c r="G232" s="21"/>
    </row>
    <row r="233" spans="1:7" ht="12.95" customHeight="1" x14ac:dyDescent="0.2">
      <c r="A233" s="49">
        <v>18</v>
      </c>
      <c r="B233" s="50" t="s">
        <v>52</v>
      </c>
      <c r="C233" s="64">
        <v>159031</v>
      </c>
      <c r="D233" s="56">
        <f t="shared" si="11"/>
        <v>136582</v>
      </c>
      <c r="E233" s="64">
        <f t="shared" si="12"/>
        <v>-22449</v>
      </c>
      <c r="F233" s="51">
        <f t="shared" si="13"/>
        <v>-0.1411611572586477</v>
      </c>
      <c r="G233" s="21"/>
    </row>
    <row r="234" spans="1:7" ht="12.95" customHeight="1" x14ac:dyDescent="0.2">
      <c r="A234" s="49">
        <v>19</v>
      </c>
      <c r="B234" s="50" t="s">
        <v>53</v>
      </c>
      <c r="C234" s="64">
        <v>92170</v>
      </c>
      <c r="D234" s="56">
        <f t="shared" si="11"/>
        <v>81145</v>
      </c>
      <c r="E234" s="64">
        <f t="shared" si="12"/>
        <v>-11025</v>
      </c>
      <c r="F234" s="51">
        <f t="shared" si="13"/>
        <v>-0.11961592709124444</v>
      </c>
      <c r="G234" s="21"/>
    </row>
    <row r="235" spans="1:7" ht="12.95" customHeight="1" x14ac:dyDescent="0.2">
      <c r="A235" s="49">
        <v>20</v>
      </c>
      <c r="B235" s="50" t="s">
        <v>54</v>
      </c>
      <c r="C235" s="64">
        <v>133037</v>
      </c>
      <c r="D235" s="56">
        <f t="shared" si="11"/>
        <v>126345</v>
      </c>
      <c r="E235" s="64">
        <f t="shared" si="12"/>
        <v>-6692</v>
      </c>
      <c r="F235" s="51">
        <f t="shared" si="13"/>
        <v>-5.0301795741034452E-2</v>
      </c>
      <c r="G235" s="21"/>
    </row>
    <row r="236" spans="1:7" ht="12.95" customHeight="1" x14ac:dyDescent="0.2">
      <c r="A236" s="49">
        <v>21</v>
      </c>
      <c r="B236" s="50" t="s">
        <v>55</v>
      </c>
      <c r="C236" s="64">
        <v>78078</v>
      </c>
      <c r="D236" s="56">
        <f t="shared" si="11"/>
        <v>77445</v>
      </c>
      <c r="E236" s="64">
        <f t="shared" si="12"/>
        <v>-633</v>
      </c>
      <c r="F236" s="51">
        <f t="shared" si="13"/>
        <v>-8.1072773380465694E-3</v>
      </c>
      <c r="G236" s="21"/>
    </row>
    <row r="237" spans="1:7" ht="12.95" customHeight="1" x14ac:dyDescent="0.2">
      <c r="A237" s="49">
        <v>22</v>
      </c>
      <c r="B237" s="50" t="s">
        <v>56</v>
      </c>
      <c r="C237" s="64">
        <v>236702</v>
      </c>
      <c r="D237" s="56">
        <f t="shared" si="11"/>
        <v>220089</v>
      </c>
      <c r="E237" s="64">
        <f t="shared" si="12"/>
        <v>-16613</v>
      </c>
      <c r="F237" s="51">
        <f t="shared" si="13"/>
        <v>-7.0185296279710346E-2</v>
      </c>
      <c r="G237" s="21"/>
    </row>
    <row r="238" spans="1:7" ht="12.95" customHeight="1" x14ac:dyDescent="0.2">
      <c r="A238" s="49">
        <v>23</v>
      </c>
      <c r="B238" s="50" t="s">
        <v>57</v>
      </c>
      <c r="C238" s="64">
        <v>138500</v>
      </c>
      <c r="D238" s="56">
        <f t="shared" si="11"/>
        <v>118103</v>
      </c>
      <c r="E238" s="64">
        <f t="shared" si="12"/>
        <v>-20397</v>
      </c>
      <c r="F238" s="51">
        <f t="shared" si="13"/>
        <v>-0.14727075812274368</v>
      </c>
      <c r="G238" s="21"/>
    </row>
    <row r="239" spans="1:7" ht="12.95" customHeight="1" x14ac:dyDescent="0.2">
      <c r="A239" s="49">
        <v>24</v>
      </c>
      <c r="B239" s="50" t="s">
        <v>58</v>
      </c>
      <c r="C239" s="64">
        <v>55667</v>
      </c>
      <c r="D239" s="56">
        <f t="shared" si="11"/>
        <v>48457</v>
      </c>
      <c r="E239" s="64">
        <f t="shared" si="12"/>
        <v>-7210</v>
      </c>
      <c r="F239" s="51">
        <f t="shared" si="13"/>
        <v>-0.12952018251387717</v>
      </c>
      <c r="G239" s="21"/>
    </row>
    <row r="240" spans="1:7" ht="12.95" customHeight="1" x14ac:dyDescent="0.2">
      <c r="A240" s="49">
        <v>25</v>
      </c>
      <c r="B240" s="50" t="s">
        <v>59</v>
      </c>
      <c r="C240" s="64">
        <v>56608</v>
      </c>
      <c r="D240" s="56">
        <f t="shared" si="11"/>
        <v>49418</v>
      </c>
      <c r="E240" s="64">
        <f t="shared" si="12"/>
        <v>-7190</v>
      </c>
      <c r="F240" s="51">
        <f t="shared" si="13"/>
        <v>-0.12701384963256077</v>
      </c>
      <c r="G240" s="21"/>
    </row>
    <row r="241" spans="1:7" ht="12.95" customHeight="1" x14ac:dyDescent="0.2">
      <c r="A241" s="49">
        <v>26</v>
      </c>
      <c r="B241" s="50" t="s">
        <v>60</v>
      </c>
      <c r="C241" s="64">
        <v>80165</v>
      </c>
      <c r="D241" s="56">
        <f t="shared" si="11"/>
        <v>80674</v>
      </c>
      <c r="E241" s="64">
        <f t="shared" si="12"/>
        <v>509</v>
      </c>
      <c r="F241" s="51">
        <f t="shared" si="13"/>
        <v>6.3494043535208631E-3</v>
      </c>
      <c r="G241" s="21"/>
    </row>
    <row r="242" spans="1:7" ht="12.95" customHeight="1" x14ac:dyDescent="0.2">
      <c r="A242" s="49">
        <v>27</v>
      </c>
      <c r="B242" s="50" t="s">
        <v>61</v>
      </c>
      <c r="C242" s="64">
        <v>93014</v>
      </c>
      <c r="D242" s="56">
        <f t="shared" si="11"/>
        <v>93380</v>
      </c>
      <c r="E242" s="64">
        <f t="shared" si="12"/>
        <v>366</v>
      </c>
      <c r="F242" s="51">
        <f t="shared" si="13"/>
        <v>3.9348915217064101E-3</v>
      </c>
      <c r="G242" s="21"/>
    </row>
    <row r="243" spans="1:7" ht="12.95" customHeight="1" x14ac:dyDescent="0.2">
      <c r="A243" s="49">
        <v>28</v>
      </c>
      <c r="B243" s="50" t="s">
        <v>62</v>
      </c>
      <c r="C243" s="64">
        <v>62994</v>
      </c>
      <c r="D243" s="56">
        <f t="shared" si="11"/>
        <v>52836</v>
      </c>
      <c r="E243" s="64">
        <f t="shared" si="12"/>
        <v>-10158</v>
      </c>
      <c r="F243" s="51">
        <f t="shared" si="13"/>
        <v>-0.16125345270978189</v>
      </c>
      <c r="G243" s="21"/>
    </row>
    <row r="244" spans="1:7" ht="12.95" customHeight="1" x14ac:dyDescent="0.2">
      <c r="A244" s="49">
        <v>29</v>
      </c>
      <c r="B244" s="50" t="s">
        <v>63</v>
      </c>
      <c r="C244" s="64">
        <v>35764</v>
      </c>
      <c r="D244" s="56">
        <f t="shared" si="11"/>
        <v>35683</v>
      </c>
      <c r="E244" s="64">
        <f t="shared" si="12"/>
        <v>-81</v>
      </c>
      <c r="F244" s="51">
        <f t="shared" si="13"/>
        <v>-2.2648473325131415E-3</v>
      </c>
      <c r="G244" s="21"/>
    </row>
    <row r="245" spans="1:7" ht="12.95" customHeight="1" x14ac:dyDescent="0.2">
      <c r="A245" s="49">
        <v>30</v>
      </c>
      <c r="B245" s="50" t="s">
        <v>64</v>
      </c>
      <c r="C245" s="64">
        <v>143340</v>
      </c>
      <c r="D245" s="56">
        <f t="shared" si="11"/>
        <v>120846</v>
      </c>
      <c r="E245" s="64">
        <f t="shared" si="12"/>
        <v>-22494</v>
      </c>
      <c r="F245" s="51">
        <f t="shared" si="13"/>
        <v>-0.15692758476349938</v>
      </c>
      <c r="G245" s="21"/>
    </row>
    <row r="246" spans="1:7" ht="12.95" customHeight="1" x14ac:dyDescent="0.2">
      <c r="A246" s="52"/>
      <c r="B246" s="53" t="s">
        <v>65</v>
      </c>
      <c r="C246" s="60">
        <f>SUM(C216:C245)</f>
        <v>2961774</v>
      </c>
      <c r="D246" s="65">
        <f>SUM(D216:D245)</f>
        <v>2654750</v>
      </c>
      <c r="E246" s="60">
        <f>D246-C246</f>
        <v>-307024</v>
      </c>
      <c r="F246" s="54">
        <f>E246/C246</f>
        <v>-0.10366219704812049</v>
      </c>
      <c r="G246" s="21"/>
    </row>
    <row r="247" spans="1:7" ht="12.95" customHeight="1" x14ac:dyDescent="0.2">
      <c r="A247" s="40"/>
      <c r="B247" s="41"/>
      <c r="C247" s="42"/>
      <c r="D247" s="42"/>
      <c r="E247" s="42"/>
      <c r="F247" s="43"/>
      <c r="G247" s="21"/>
    </row>
    <row r="248" spans="1:7" ht="12.95" customHeight="1" x14ac:dyDescent="0.2">
      <c r="A248" s="302" t="s">
        <v>76</v>
      </c>
      <c r="B248" s="302"/>
      <c r="C248" s="302"/>
      <c r="D248" s="302"/>
      <c r="E248" s="302"/>
      <c r="F248" s="302"/>
      <c r="G248" s="21"/>
    </row>
    <row r="249" spans="1:7" ht="70.5" customHeight="1" x14ac:dyDescent="0.2">
      <c r="A249" s="12" t="s">
        <v>28</v>
      </c>
      <c r="B249" s="12" t="s">
        <v>29</v>
      </c>
      <c r="C249" s="12" t="s">
        <v>75</v>
      </c>
      <c r="D249" s="12" t="s">
        <v>70</v>
      </c>
      <c r="E249" s="31" t="s">
        <v>11</v>
      </c>
      <c r="F249" s="12" t="s">
        <v>71</v>
      </c>
      <c r="G249" s="21"/>
    </row>
    <row r="250" spans="1:7" ht="12.95" customHeight="1" x14ac:dyDescent="0.2">
      <c r="A250" s="12">
        <v>1</v>
      </c>
      <c r="B250" s="12">
        <v>2</v>
      </c>
      <c r="C250" s="12">
        <v>3</v>
      </c>
      <c r="D250" s="12">
        <v>4</v>
      </c>
      <c r="E250" s="12" t="s">
        <v>72</v>
      </c>
      <c r="F250" s="12">
        <v>6</v>
      </c>
      <c r="G250" s="21"/>
    </row>
    <row r="251" spans="1:7" ht="12.95" customHeight="1" x14ac:dyDescent="0.2">
      <c r="A251" s="32">
        <v>1</v>
      </c>
      <c r="B251" s="50" t="s">
        <v>35</v>
      </c>
      <c r="C251" s="32">
        <v>47535</v>
      </c>
      <c r="D251" s="56">
        <f>D180</f>
        <v>47127</v>
      </c>
      <c r="E251" s="56">
        <f t="shared" ref="E251:E280" si="14">D251-C251</f>
        <v>-408</v>
      </c>
      <c r="F251" s="34">
        <f t="shared" ref="F251:F280" si="15">E251/C251</f>
        <v>-8.5831492584411487E-3</v>
      </c>
      <c r="G251" s="21"/>
    </row>
    <row r="252" spans="1:7" ht="12.95" customHeight="1" x14ac:dyDescent="0.2">
      <c r="A252" s="32">
        <v>2</v>
      </c>
      <c r="B252" s="50" t="s">
        <v>36</v>
      </c>
      <c r="C252" s="32">
        <v>107510</v>
      </c>
      <c r="D252" s="56">
        <f t="shared" ref="D252:D280" si="16">D181</f>
        <v>103543</v>
      </c>
      <c r="E252" s="56">
        <f t="shared" si="14"/>
        <v>-3967</v>
      </c>
      <c r="F252" s="34">
        <f t="shared" si="15"/>
        <v>-3.6898893126220814E-2</v>
      </c>
      <c r="G252" s="21"/>
    </row>
    <row r="253" spans="1:7" ht="12.95" customHeight="1" x14ac:dyDescent="0.2">
      <c r="A253" s="32">
        <v>3</v>
      </c>
      <c r="B253" s="50" t="s">
        <v>37</v>
      </c>
      <c r="C253" s="32">
        <v>53464</v>
      </c>
      <c r="D253" s="56">
        <f t="shared" si="16"/>
        <v>55427</v>
      </c>
      <c r="E253" s="56">
        <f t="shared" si="14"/>
        <v>1963</v>
      </c>
      <c r="F253" s="34">
        <f t="shared" si="15"/>
        <v>3.6716295077061201E-2</v>
      </c>
      <c r="G253" s="21"/>
    </row>
    <row r="254" spans="1:7" ht="12.95" customHeight="1" x14ac:dyDescent="0.2">
      <c r="A254" s="32">
        <v>4</v>
      </c>
      <c r="B254" s="50" t="s">
        <v>38</v>
      </c>
      <c r="C254" s="32">
        <v>64959</v>
      </c>
      <c r="D254" s="56">
        <f t="shared" si="16"/>
        <v>64765</v>
      </c>
      <c r="E254" s="56">
        <f t="shared" si="14"/>
        <v>-194</v>
      </c>
      <c r="F254" s="34">
        <f t="shared" si="15"/>
        <v>-2.9864991764035776E-3</v>
      </c>
      <c r="G254" s="21"/>
    </row>
    <row r="255" spans="1:7" ht="12.95" customHeight="1" x14ac:dyDescent="0.2">
      <c r="A255" s="32">
        <v>5</v>
      </c>
      <c r="B255" s="50" t="s">
        <v>39</v>
      </c>
      <c r="C255" s="32">
        <v>71001</v>
      </c>
      <c r="D255" s="56">
        <f t="shared" si="16"/>
        <v>65328</v>
      </c>
      <c r="E255" s="56">
        <f t="shared" si="14"/>
        <v>-5673</v>
      </c>
      <c r="F255" s="34">
        <f t="shared" si="15"/>
        <v>-7.9900283094604299E-2</v>
      </c>
      <c r="G255" s="21"/>
    </row>
    <row r="256" spans="1:7" ht="12.95" customHeight="1" x14ac:dyDescent="0.2">
      <c r="A256" s="32">
        <v>6</v>
      </c>
      <c r="B256" s="50" t="s">
        <v>40</v>
      </c>
      <c r="C256" s="32">
        <v>21671</v>
      </c>
      <c r="D256" s="56">
        <f t="shared" si="16"/>
        <v>20018</v>
      </c>
      <c r="E256" s="56">
        <f t="shared" si="14"/>
        <v>-1653</v>
      </c>
      <c r="F256" s="34">
        <f t="shared" si="15"/>
        <v>-7.6277052281851318E-2</v>
      </c>
      <c r="G256" s="21"/>
    </row>
    <row r="257" spans="1:8" ht="12.95" customHeight="1" x14ac:dyDescent="0.2">
      <c r="A257" s="32">
        <v>7</v>
      </c>
      <c r="B257" s="50" t="s">
        <v>41</v>
      </c>
      <c r="C257" s="32">
        <v>73031</v>
      </c>
      <c r="D257" s="56">
        <f t="shared" si="16"/>
        <v>68734</v>
      </c>
      <c r="E257" s="56">
        <f t="shared" si="14"/>
        <v>-4297</v>
      </c>
      <c r="F257" s="34">
        <f t="shared" si="15"/>
        <v>-5.8838027686872699E-2</v>
      </c>
      <c r="G257" s="21"/>
    </row>
    <row r="258" spans="1:8" ht="12.95" customHeight="1" x14ac:dyDescent="0.2">
      <c r="A258" s="32">
        <v>8</v>
      </c>
      <c r="B258" s="50" t="s">
        <v>42</v>
      </c>
      <c r="C258" s="32">
        <v>15198</v>
      </c>
      <c r="D258" s="56">
        <f t="shared" si="16"/>
        <v>14700</v>
      </c>
      <c r="E258" s="56">
        <f t="shared" si="14"/>
        <v>-498</v>
      </c>
      <c r="F258" s="34">
        <f t="shared" si="15"/>
        <v>-3.2767469403868932E-2</v>
      </c>
      <c r="G258" s="21"/>
    </row>
    <row r="259" spans="1:8" ht="12.95" customHeight="1" x14ac:dyDescent="0.2">
      <c r="A259" s="32">
        <v>9</v>
      </c>
      <c r="B259" s="50" t="s">
        <v>43</v>
      </c>
      <c r="C259" s="32">
        <v>44646</v>
      </c>
      <c r="D259" s="56">
        <f t="shared" si="16"/>
        <v>43213</v>
      </c>
      <c r="E259" s="56">
        <f t="shared" si="14"/>
        <v>-1433</v>
      </c>
      <c r="F259" s="34">
        <f t="shared" si="15"/>
        <v>-3.2096940375397572E-2</v>
      </c>
      <c r="G259" s="21"/>
    </row>
    <row r="260" spans="1:8" ht="12.95" customHeight="1" x14ac:dyDescent="0.2">
      <c r="A260" s="32">
        <v>10</v>
      </c>
      <c r="B260" s="50" t="s">
        <v>44</v>
      </c>
      <c r="C260" s="32">
        <v>25500</v>
      </c>
      <c r="D260" s="56">
        <f t="shared" si="16"/>
        <v>21528</v>
      </c>
      <c r="E260" s="56">
        <f t="shared" si="14"/>
        <v>-3972</v>
      </c>
      <c r="F260" s="34">
        <f t="shared" si="15"/>
        <v>-0.15576470588235294</v>
      </c>
      <c r="G260" s="21"/>
    </row>
    <row r="261" spans="1:8" ht="12.95" customHeight="1" x14ac:dyDescent="0.2">
      <c r="A261" s="32">
        <v>11</v>
      </c>
      <c r="B261" s="50" t="s">
        <v>45</v>
      </c>
      <c r="C261" s="32">
        <v>134843</v>
      </c>
      <c r="D261" s="56">
        <f t="shared" si="16"/>
        <v>135366</v>
      </c>
      <c r="E261" s="56">
        <f t="shared" si="14"/>
        <v>523</v>
      </c>
      <c r="F261" s="34">
        <f t="shared" si="15"/>
        <v>3.8785847244573318E-3</v>
      </c>
      <c r="G261" s="21"/>
    </row>
    <row r="262" spans="1:8" ht="12.95" customHeight="1" x14ac:dyDescent="0.2">
      <c r="A262" s="32">
        <v>12</v>
      </c>
      <c r="B262" s="50" t="s">
        <v>46</v>
      </c>
      <c r="C262" s="32">
        <v>36782</v>
      </c>
      <c r="D262" s="56">
        <f t="shared" si="16"/>
        <v>34044</v>
      </c>
      <c r="E262" s="56">
        <f t="shared" si="14"/>
        <v>-2738</v>
      </c>
      <c r="F262" s="34">
        <f t="shared" si="15"/>
        <v>-7.4438584090044044E-2</v>
      </c>
      <c r="G262" s="21"/>
    </row>
    <row r="263" spans="1:8" ht="12.95" customHeight="1" x14ac:dyDescent="0.2">
      <c r="A263" s="32">
        <v>13</v>
      </c>
      <c r="B263" s="50" t="s">
        <v>47</v>
      </c>
      <c r="C263" s="32">
        <v>68775</v>
      </c>
      <c r="D263" s="56">
        <f t="shared" si="16"/>
        <v>66977</v>
      </c>
      <c r="E263" s="56">
        <f t="shared" si="14"/>
        <v>-1798</v>
      </c>
      <c r="F263" s="34">
        <f t="shared" si="15"/>
        <v>-2.6143220647037439E-2</v>
      </c>
      <c r="G263" s="21"/>
    </row>
    <row r="264" spans="1:8" ht="12.95" customHeight="1" x14ac:dyDescent="0.2">
      <c r="A264" s="32">
        <v>14</v>
      </c>
      <c r="B264" s="50" t="s">
        <v>48</v>
      </c>
      <c r="C264" s="32">
        <v>17241</v>
      </c>
      <c r="D264" s="56">
        <f t="shared" si="16"/>
        <v>16199</v>
      </c>
      <c r="E264" s="56">
        <f t="shared" si="14"/>
        <v>-1042</v>
      </c>
      <c r="F264" s="34">
        <f t="shared" si="15"/>
        <v>-6.0437329621251666E-2</v>
      </c>
      <c r="G264" s="21"/>
    </row>
    <row r="265" spans="1:8" ht="12.95" customHeight="1" x14ac:dyDescent="0.2">
      <c r="A265" s="32">
        <v>15</v>
      </c>
      <c r="B265" s="50" t="s">
        <v>49</v>
      </c>
      <c r="C265" s="32">
        <v>74429</v>
      </c>
      <c r="D265" s="56">
        <f t="shared" si="16"/>
        <v>72537</v>
      </c>
      <c r="E265" s="56">
        <f t="shared" si="14"/>
        <v>-1892</v>
      </c>
      <c r="F265" s="34">
        <f t="shared" si="15"/>
        <v>-2.5420199115935994E-2</v>
      </c>
      <c r="G265" s="21"/>
    </row>
    <row r="266" spans="1:8" ht="12.95" customHeight="1" x14ac:dyDescent="0.2">
      <c r="A266" s="32">
        <v>16</v>
      </c>
      <c r="B266" s="50" t="s">
        <v>50</v>
      </c>
      <c r="C266" s="32">
        <v>36997</v>
      </c>
      <c r="D266" s="56">
        <f t="shared" si="16"/>
        <v>36655</v>
      </c>
      <c r="E266" s="56">
        <f t="shared" si="14"/>
        <v>-342</v>
      </c>
      <c r="F266" s="34">
        <f t="shared" si="15"/>
        <v>-9.24399275616942E-3</v>
      </c>
      <c r="G266" s="21"/>
    </row>
    <row r="267" spans="1:8" ht="12.95" customHeight="1" x14ac:dyDescent="0.2">
      <c r="A267" s="32">
        <v>17</v>
      </c>
      <c r="B267" s="50" t="s">
        <v>51</v>
      </c>
      <c r="C267" s="32">
        <v>54394</v>
      </c>
      <c r="D267" s="56">
        <f t="shared" si="16"/>
        <v>54108</v>
      </c>
      <c r="E267" s="56">
        <f t="shared" si="14"/>
        <v>-286</v>
      </c>
      <c r="F267" s="34">
        <f t="shared" si="15"/>
        <v>-5.2579328602419383E-3</v>
      </c>
      <c r="G267" s="21"/>
    </row>
    <row r="268" spans="1:8" ht="12.95" customHeight="1" x14ac:dyDescent="0.2">
      <c r="A268" s="32">
        <v>18</v>
      </c>
      <c r="B268" s="50" t="s">
        <v>52</v>
      </c>
      <c r="C268" s="32">
        <v>77222</v>
      </c>
      <c r="D268" s="56">
        <f t="shared" si="16"/>
        <v>74270</v>
      </c>
      <c r="E268" s="56">
        <f t="shared" si="14"/>
        <v>-2952</v>
      </c>
      <c r="F268" s="34">
        <f t="shared" si="15"/>
        <v>-3.82274481365414E-2</v>
      </c>
      <c r="G268" s="21"/>
    </row>
    <row r="269" spans="1:8" ht="12.95" customHeight="1" x14ac:dyDescent="0.2">
      <c r="A269" s="32">
        <v>19</v>
      </c>
      <c r="B269" s="50" t="s">
        <v>53</v>
      </c>
      <c r="C269" s="32">
        <v>55790</v>
      </c>
      <c r="D269" s="56">
        <f t="shared" si="16"/>
        <v>56591</v>
      </c>
      <c r="E269" s="56">
        <f t="shared" si="14"/>
        <v>801</v>
      </c>
      <c r="F269" s="34">
        <f t="shared" si="15"/>
        <v>1.4357411722530919E-2</v>
      </c>
      <c r="G269" s="21"/>
    </row>
    <row r="270" spans="1:8" ht="12.95" customHeight="1" x14ac:dyDescent="0.2">
      <c r="A270" s="32">
        <v>20</v>
      </c>
      <c r="B270" s="50" t="s">
        <v>54</v>
      </c>
      <c r="C270" s="32">
        <v>50057</v>
      </c>
      <c r="D270" s="56">
        <f t="shared" si="16"/>
        <v>47816</v>
      </c>
      <c r="E270" s="56">
        <f t="shared" si="14"/>
        <v>-2241</v>
      </c>
      <c r="F270" s="34">
        <f t="shared" si="15"/>
        <v>-4.4768963381744811E-2</v>
      </c>
      <c r="G270" s="21"/>
      <c r="H270" s="1" t="s">
        <v>19</v>
      </c>
    </row>
    <row r="271" spans="1:8" ht="12.95" customHeight="1" x14ac:dyDescent="0.2">
      <c r="A271" s="32">
        <v>21</v>
      </c>
      <c r="B271" s="50" t="s">
        <v>55</v>
      </c>
      <c r="C271" s="32">
        <v>25509</v>
      </c>
      <c r="D271" s="56">
        <f t="shared" si="16"/>
        <v>25509</v>
      </c>
      <c r="E271" s="56">
        <f t="shared" si="14"/>
        <v>0</v>
      </c>
      <c r="F271" s="34">
        <f t="shared" si="15"/>
        <v>0</v>
      </c>
      <c r="G271" s="21"/>
    </row>
    <row r="272" spans="1:8" ht="12.95" customHeight="1" x14ac:dyDescent="0.2">
      <c r="A272" s="32">
        <v>22</v>
      </c>
      <c r="B272" s="50" t="s">
        <v>56</v>
      </c>
      <c r="C272" s="32">
        <v>131326</v>
      </c>
      <c r="D272" s="56">
        <f t="shared" si="16"/>
        <v>131298</v>
      </c>
      <c r="E272" s="56">
        <f t="shared" si="14"/>
        <v>-28</v>
      </c>
      <c r="F272" s="34">
        <f t="shared" si="15"/>
        <v>-2.1320987466305226E-4</v>
      </c>
      <c r="G272" s="21"/>
    </row>
    <row r="273" spans="1:8" ht="12.95" customHeight="1" x14ac:dyDescent="0.2">
      <c r="A273" s="32">
        <v>23</v>
      </c>
      <c r="B273" s="50" t="s">
        <v>57</v>
      </c>
      <c r="C273" s="32">
        <v>59023</v>
      </c>
      <c r="D273" s="56">
        <f t="shared" si="16"/>
        <v>61939</v>
      </c>
      <c r="E273" s="56">
        <f t="shared" si="14"/>
        <v>2916</v>
      </c>
      <c r="F273" s="34">
        <f t="shared" si="15"/>
        <v>4.9404469444115008E-2</v>
      </c>
      <c r="G273" s="21"/>
    </row>
    <row r="274" spans="1:8" ht="12.95" customHeight="1" x14ac:dyDescent="0.2">
      <c r="A274" s="32">
        <v>24</v>
      </c>
      <c r="B274" s="50" t="s">
        <v>58</v>
      </c>
      <c r="C274" s="32">
        <v>39252</v>
      </c>
      <c r="D274" s="56">
        <f t="shared" si="16"/>
        <v>34012</v>
      </c>
      <c r="E274" s="56">
        <f t="shared" si="14"/>
        <v>-5240</v>
      </c>
      <c r="F274" s="34">
        <f t="shared" si="15"/>
        <v>-0.13349638234994396</v>
      </c>
      <c r="G274" s="21"/>
    </row>
    <row r="275" spans="1:8" ht="12.95" customHeight="1" x14ac:dyDescent="0.2">
      <c r="A275" s="32">
        <v>25</v>
      </c>
      <c r="B275" s="50" t="s">
        <v>59</v>
      </c>
      <c r="C275" s="32">
        <v>35232</v>
      </c>
      <c r="D275" s="56">
        <f t="shared" si="16"/>
        <v>35254</v>
      </c>
      <c r="E275" s="56">
        <f t="shared" si="14"/>
        <v>22</v>
      </c>
      <c r="F275" s="34">
        <f t="shared" si="15"/>
        <v>6.2443233424159855E-4</v>
      </c>
      <c r="G275" s="21"/>
    </row>
    <row r="276" spans="1:8" ht="12.95" customHeight="1" x14ac:dyDescent="0.2">
      <c r="A276" s="32">
        <v>26</v>
      </c>
      <c r="B276" s="50" t="s">
        <v>60</v>
      </c>
      <c r="C276" s="32">
        <v>64614</v>
      </c>
      <c r="D276" s="56">
        <f t="shared" si="16"/>
        <v>60860</v>
      </c>
      <c r="E276" s="56">
        <f t="shared" si="14"/>
        <v>-3754</v>
      </c>
      <c r="F276" s="34">
        <f t="shared" si="15"/>
        <v>-5.8098864023276686E-2</v>
      </c>
      <c r="G276" s="21"/>
    </row>
    <row r="277" spans="1:8" ht="12.95" customHeight="1" x14ac:dyDescent="0.2">
      <c r="A277" s="32">
        <v>27</v>
      </c>
      <c r="B277" s="50" t="s">
        <v>61</v>
      </c>
      <c r="C277" s="32">
        <v>37183</v>
      </c>
      <c r="D277" s="56">
        <f t="shared" si="16"/>
        <v>35710</v>
      </c>
      <c r="E277" s="56">
        <f t="shared" si="14"/>
        <v>-1473</v>
      </c>
      <c r="F277" s="34">
        <f t="shared" si="15"/>
        <v>-3.9614877766721353E-2</v>
      </c>
      <c r="G277" s="21"/>
    </row>
    <row r="278" spans="1:8" ht="12.95" customHeight="1" x14ac:dyDescent="0.2">
      <c r="A278" s="32">
        <v>28</v>
      </c>
      <c r="B278" s="50" t="s">
        <v>62</v>
      </c>
      <c r="C278" s="32">
        <v>35568</v>
      </c>
      <c r="D278" s="56">
        <f t="shared" si="16"/>
        <v>36240</v>
      </c>
      <c r="E278" s="56">
        <f t="shared" si="14"/>
        <v>672</v>
      </c>
      <c r="F278" s="34">
        <f t="shared" si="15"/>
        <v>1.8893387314439947E-2</v>
      </c>
      <c r="G278" s="21"/>
    </row>
    <row r="279" spans="1:8" ht="12.95" customHeight="1" x14ac:dyDescent="0.2">
      <c r="A279" s="32">
        <v>29</v>
      </c>
      <c r="B279" s="50" t="s">
        <v>63</v>
      </c>
      <c r="C279" s="32">
        <v>22504</v>
      </c>
      <c r="D279" s="56">
        <f t="shared" si="16"/>
        <v>23594</v>
      </c>
      <c r="E279" s="56">
        <f t="shared" si="14"/>
        <v>1090</v>
      </c>
      <c r="F279" s="34">
        <f t="shared" si="15"/>
        <v>4.8435833629576965E-2</v>
      </c>
      <c r="G279" s="21"/>
    </row>
    <row r="280" spans="1:8" ht="12.95" customHeight="1" x14ac:dyDescent="0.2">
      <c r="A280" s="32">
        <v>30</v>
      </c>
      <c r="B280" s="50" t="s">
        <v>64</v>
      </c>
      <c r="C280" s="32">
        <v>76656</v>
      </c>
      <c r="D280" s="56">
        <f t="shared" si="16"/>
        <v>75041</v>
      </c>
      <c r="E280" s="56">
        <f t="shared" si="14"/>
        <v>-1615</v>
      </c>
      <c r="F280" s="34">
        <f t="shared" si="15"/>
        <v>-2.1068148611980798E-2</v>
      </c>
      <c r="G280" s="21"/>
    </row>
    <row r="281" spans="1:8" ht="12.95" customHeight="1" x14ac:dyDescent="0.2">
      <c r="A281" s="32"/>
      <c r="B281" s="53" t="s">
        <v>65</v>
      </c>
      <c r="C281" s="12">
        <f>SUM(C251:C280)</f>
        <v>1657912</v>
      </c>
      <c r="D281" s="60">
        <f>SUM(D251:D280)</f>
        <v>1618403</v>
      </c>
      <c r="E281" s="60">
        <f>D281-C281</f>
        <v>-39509</v>
      </c>
      <c r="F281" s="54">
        <f>E281/C281</f>
        <v>-2.3830577256211426E-2</v>
      </c>
      <c r="G281" s="21"/>
    </row>
    <row r="282" spans="1:8" ht="12.95" customHeight="1" x14ac:dyDescent="0.2">
      <c r="A282" s="45"/>
      <c r="B282" s="46"/>
      <c r="C282" s="66"/>
      <c r="D282" s="67"/>
      <c r="E282" s="67"/>
      <c r="F282" s="68"/>
      <c r="G282" s="21"/>
    </row>
    <row r="283" spans="1:8" x14ac:dyDescent="0.2">
      <c r="A283" s="69" t="s">
        <v>77</v>
      </c>
      <c r="B283" s="70"/>
      <c r="C283" s="70"/>
      <c r="D283" s="70"/>
      <c r="E283" s="70"/>
      <c r="F283" s="70"/>
      <c r="G283" s="70"/>
      <c r="H283" s="70"/>
    </row>
    <row r="284" spans="1:8" ht="46.5" customHeight="1" x14ac:dyDescent="0.2">
      <c r="A284" s="71" t="s">
        <v>78</v>
      </c>
      <c r="B284" s="71" t="s">
        <v>79</v>
      </c>
      <c r="C284" s="72" t="s">
        <v>80</v>
      </c>
      <c r="D284" s="72" t="s">
        <v>81</v>
      </c>
      <c r="E284" s="71" t="s">
        <v>82</v>
      </c>
      <c r="F284" s="73"/>
    </row>
    <row r="285" spans="1:8" ht="13.5" customHeight="1" x14ac:dyDescent="0.2">
      <c r="A285" s="71">
        <v>1</v>
      </c>
      <c r="B285" s="71">
        <v>2</v>
      </c>
      <c r="C285" s="72">
        <v>3</v>
      </c>
      <c r="D285" s="72">
        <v>4</v>
      </c>
      <c r="E285" s="71">
        <v>5</v>
      </c>
      <c r="F285" s="73"/>
    </row>
    <row r="286" spans="1:8" ht="12.95" customHeight="1" x14ac:dyDescent="0.2">
      <c r="A286" s="49">
        <v>1</v>
      </c>
      <c r="B286" s="50" t="s">
        <v>35</v>
      </c>
      <c r="C286" s="74">
        <v>29787526</v>
      </c>
      <c r="D286" s="74">
        <v>28034537</v>
      </c>
      <c r="E286" s="34">
        <f t="shared" ref="E286:E316" si="17">D286/C286</f>
        <v>0.94115023181179935</v>
      </c>
      <c r="F286" s="66"/>
      <c r="G286" s="21"/>
    </row>
    <row r="287" spans="1:8" ht="12.95" customHeight="1" x14ac:dyDescent="0.2">
      <c r="A287" s="49">
        <v>2</v>
      </c>
      <c r="B287" s="50" t="s">
        <v>36</v>
      </c>
      <c r="C287" s="74">
        <v>68730664</v>
      </c>
      <c r="D287" s="74">
        <v>61463361</v>
      </c>
      <c r="E287" s="34">
        <f t="shared" si="17"/>
        <v>0.89426403620951489</v>
      </c>
      <c r="F287" s="66"/>
      <c r="G287" s="21"/>
    </row>
    <row r="288" spans="1:8" ht="12.95" customHeight="1" x14ac:dyDescent="0.2">
      <c r="A288" s="49">
        <v>3</v>
      </c>
      <c r="B288" s="50" t="s">
        <v>37</v>
      </c>
      <c r="C288" s="74">
        <v>33989863</v>
      </c>
      <c r="D288" s="74">
        <v>30266702</v>
      </c>
      <c r="E288" s="34">
        <f t="shared" si="17"/>
        <v>0.89046260645416542</v>
      </c>
      <c r="F288" s="66"/>
      <c r="G288" s="21"/>
    </row>
    <row r="289" spans="1:7" ht="12.95" customHeight="1" x14ac:dyDescent="0.2">
      <c r="A289" s="49">
        <v>4</v>
      </c>
      <c r="B289" s="50" t="s">
        <v>38</v>
      </c>
      <c r="C289" s="74">
        <v>42955709</v>
      </c>
      <c r="D289" s="74">
        <v>36383963</v>
      </c>
      <c r="E289" s="34">
        <f t="shared" si="17"/>
        <v>0.84701111556557007</v>
      </c>
      <c r="F289" s="66"/>
      <c r="G289" s="21"/>
    </row>
    <row r="290" spans="1:7" ht="12.95" customHeight="1" x14ac:dyDescent="0.2">
      <c r="A290" s="49">
        <v>5</v>
      </c>
      <c r="B290" s="50" t="s">
        <v>39</v>
      </c>
      <c r="C290" s="74">
        <v>44682962</v>
      </c>
      <c r="D290" s="74">
        <v>37026411</v>
      </c>
      <c r="E290" s="34">
        <f t="shared" si="17"/>
        <v>0.82864719218927341</v>
      </c>
      <c r="F290" s="66"/>
      <c r="G290" s="21"/>
    </row>
    <row r="291" spans="1:7" ht="12.95" customHeight="1" x14ac:dyDescent="0.2">
      <c r="A291" s="49">
        <v>6</v>
      </c>
      <c r="B291" s="50" t="s">
        <v>40</v>
      </c>
      <c r="C291" s="74">
        <v>13558231</v>
      </c>
      <c r="D291" s="74">
        <v>11018200</v>
      </c>
      <c r="E291" s="34">
        <f t="shared" si="17"/>
        <v>0.81265763948113878</v>
      </c>
      <c r="F291" s="66"/>
      <c r="G291" s="21"/>
    </row>
    <row r="292" spans="1:7" ht="12.95" customHeight="1" x14ac:dyDescent="0.2">
      <c r="A292" s="49">
        <v>7</v>
      </c>
      <c r="B292" s="50" t="s">
        <v>41</v>
      </c>
      <c r="C292" s="74">
        <v>42905997</v>
      </c>
      <c r="D292" s="74">
        <v>37270373</v>
      </c>
      <c r="E292" s="34">
        <f t="shared" si="17"/>
        <v>0.86865183438110061</v>
      </c>
      <c r="F292" s="66"/>
      <c r="G292" s="21"/>
    </row>
    <row r="293" spans="1:7" ht="12.95" customHeight="1" x14ac:dyDescent="0.2">
      <c r="A293" s="49">
        <v>8</v>
      </c>
      <c r="B293" s="50" t="s">
        <v>42</v>
      </c>
      <c r="C293" s="74">
        <v>8880284</v>
      </c>
      <c r="D293" s="74">
        <v>7940229</v>
      </c>
      <c r="E293" s="34">
        <f t="shared" si="17"/>
        <v>0.89414133602033452</v>
      </c>
      <c r="F293" s="66"/>
      <c r="G293" s="21"/>
    </row>
    <row r="294" spans="1:7" ht="12.95" customHeight="1" x14ac:dyDescent="0.2">
      <c r="A294" s="49">
        <v>9</v>
      </c>
      <c r="B294" s="50" t="s">
        <v>43</v>
      </c>
      <c r="C294" s="74">
        <v>27379840</v>
      </c>
      <c r="D294" s="74">
        <v>25408032</v>
      </c>
      <c r="E294" s="34">
        <f t="shared" si="17"/>
        <v>0.92798321684860097</v>
      </c>
      <c r="F294" s="66"/>
      <c r="G294" s="21"/>
    </row>
    <row r="295" spans="1:7" ht="12.95" customHeight="1" x14ac:dyDescent="0.2">
      <c r="A295" s="49">
        <v>10</v>
      </c>
      <c r="B295" s="50" t="s">
        <v>44</v>
      </c>
      <c r="C295" s="74">
        <v>20167776</v>
      </c>
      <c r="D295" s="74">
        <v>16120491</v>
      </c>
      <c r="E295" s="34">
        <f t="shared" si="17"/>
        <v>0.7993192209195501</v>
      </c>
      <c r="F295" s="66"/>
      <c r="G295" s="21"/>
    </row>
    <row r="296" spans="1:7" ht="12.95" customHeight="1" x14ac:dyDescent="0.2">
      <c r="A296" s="49">
        <v>11</v>
      </c>
      <c r="B296" s="50" t="s">
        <v>45</v>
      </c>
      <c r="C296" s="74">
        <v>82081921</v>
      </c>
      <c r="D296" s="74">
        <v>71395008</v>
      </c>
      <c r="E296" s="34">
        <f t="shared" si="17"/>
        <v>0.86980186538275583</v>
      </c>
      <c r="F296" s="66"/>
      <c r="G296" s="21"/>
    </row>
    <row r="297" spans="1:7" ht="12.95" customHeight="1" x14ac:dyDescent="0.2">
      <c r="A297" s="49">
        <v>12</v>
      </c>
      <c r="B297" s="50" t="s">
        <v>46</v>
      </c>
      <c r="C297" s="74">
        <v>21694030</v>
      </c>
      <c r="D297" s="74">
        <v>18927226</v>
      </c>
      <c r="E297" s="34">
        <f t="shared" si="17"/>
        <v>0.87246242399406659</v>
      </c>
      <c r="F297" s="66"/>
      <c r="G297" s="21"/>
    </row>
    <row r="298" spans="1:7" ht="12.95" customHeight="1" x14ac:dyDescent="0.2">
      <c r="A298" s="49">
        <v>13</v>
      </c>
      <c r="B298" s="50" t="s">
        <v>47</v>
      </c>
      <c r="C298" s="74">
        <v>46163328</v>
      </c>
      <c r="D298" s="74">
        <v>41221096</v>
      </c>
      <c r="E298" s="34">
        <f t="shared" si="17"/>
        <v>0.8929403010112269</v>
      </c>
      <c r="F298" s="66"/>
      <c r="G298" s="21"/>
    </row>
    <row r="299" spans="1:7" ht="12.95" customHeight="1" x14ac:dyDescent="0.2">
      <c r="A299" s="49">
        <v>14</v>
      </c>
      <c r="B299" s="50" t="s">
        <v>48</v>
      </c>
      <c r="C299" s="74">
        <v>10226571</v>
      </c>
      <c r="D299" s="74">
        <v>8874302</v>
      </c>
      <c r="E299" s="34">
        <f t="shared" si="17"/>
        <v>0.86776906941730514</v>
      </c>
      <c r="F299" s="66"/>
      <c r="G299" s="21"/>
    </row>
    <row r="300" spans="1:7" ht="12.95" customHeight="1" x14ac:dyDescent="0.2">
      <c r="A300" s="49">
        <v>15</v>
      </c>
      <c r="B300" s="50" t="s">
        <v>49</v>
      </c>
      <c r="C300" s="74">
        <v>50397691</v>
      </c>
      <c r="D300" s="74">
        <v>43512387</v>
      </c>
      <c r="E300" s="34">
        <f t="shared" si="17"/>
        <v>0.8633805663834877</v>
      </c>
      <c r="F300" s="66"/>
      <c r="G300" s="21"/>
    </row>
    <row r="301" spans="1:7" ht="12.95" customHeight="1" x14ac:dyDescent="0.2">
      <c r="A301" s="49">
        <v>16</v>
      </c>
      <c r="B301" s="50" t="s">
        <v>50</v>
      </c>
      <c r="C301" s="74">
        <v>29657988</v>
      </c>
      <c r="D301" s="74">
        <v>23910718</v>
      </c>
      <c r="E301" s="34">
        <f t="shared" si="17"/>
        <v>0.80621510805115981</v>
      </c>
      <c r="F301" s="66"/>
      <c r="G301" s="21"/>
    </row>
    <row r="302" spans="1:7" ht="12.95" customHeight="1" x14ac:dyDescent="0.2">
      <c r="A302" s="49">
        <v>17</v>
      </c>
      <c r="B302" s="50" t="s">
        <v>51</v>
      </c>
      <c r="C302" s="74">
        <v>34918139</v>
      </c>
      <c r="D302" s="74">
        <v>31190228</v>
      </c>
      <c r="E302" s="34">
        <f t="shared" si="17"/>
        <v>0.89323855432272603</v>
      </c>
      <c r="F302" s="66"/>
      <c r="G302" s="21"/>
    </row>
    <row r="303" spans="1:7" ht="12.95" customHeight="1" x14ac:dyDescent="0.2">
      <c r="A303" s="49">
        <v>18</v>
      </c>
      <c r="B303" s="50" t="s">
        <v>52</v>
      </c>
      <c r="C303" s="74">
        <v>56464467</v>
      </c>
      <c r="D303" s="74">
        <v>48706806</v>
      </c>
      <c r="E303" s="34">
        <f t="shared" si="17"/>
        <v>0.86260986046321841</v>
      </c>
      <c r="F303" s="66"/>
      <c r="G303" s="21"/>
    </row>
    <row r="304" spans="1:7" ht="12.95" customHeight="1" x14ac:dyDescent="0.2">
      <c r="A304" s="49">
        <v>19</v>
      </c>
      <c r="B304" s="50" t="s">
        <v>53</v>
      </c>
      <c r="C304" s="74">
        <v>35362440</v>
      </c>
      <c r="D304" s="74">
        <v>31266005</v>
      </c>
      <c r="E304" s="34">
        <f t="shared" si="17"/>
        <v>0.88415858747303633</v>
      </c>
      <c r="F304" s="66"/>
      <c r="G304" s="21" t="s">
        <v>19</v>
      </c>
    </row>
    <row r="305" spans="1:8" ht="12.95" customHeight="1" x14ac:dyDescent="0.2">
      <c r="A305" s="49">
        <v>20</v>
      </c>
      <c r="B305" s="50" t="s">
        <v>54</v>
      </c>
      <c r="C305" s="74">
        <v>43759466</v>
      </c>
      <c r="D305" s="74">
        <v>40231171</v>
      </c>
      <c r="E305" s="34">
        <f t="shared" si="17"/>
        <v>0.91937070255839048</v>
      </c>
      <c r="F305" s="66"/>
      <c r="G305" s="21"/>
    </row>
    <row r="306" spans="1:8" ht="12.95" customHeight="1" x14ac:dyDescent="0.2">
      <c r="A306" s="49">
        <v>21</v>
      </c>
      <c r="B306" s="50" t="s">
        <v>55</v>
      </c>
      <c r="C306" s="74">
        <v>24757293</v>
      </c>
      <c r="D306" s="74">
        <v>22855882</v>
      </c>
      <c r="E306" s="34">
        <f t="shared" si="17"/>
        <v>0.92319794413710743</v>
      </c>
      <c r="F306" s="66"/>
      <c r="G306" s="21"/>
    </row>
    <row r="307" spans="1:8" ht="12.95" customHeight="1" x14ac:dyDescent="0.2">
      <c r="A307" s="49">
        <v>22</v>
      </c>
      <c r="B307" s="50" t="s">
        <v>56</v>
      </c>
      <c r="C307" s="74">
        <v>87958692</v>
      </c>
      <c r="D307" s="74">
        <v>81521807</v>
      </c>
      <c r="E307" s="34">
        <f t="shared" si="17"/>
        <v>0.92681922782571624</v>
      </c>
      <c r="F307" s="66"/>
      <c r="G307" s="21"/>
    </row>
    <row r="308" spans="1:8" ht="12.95" customHeight="1" x14ac:dyDescent="0.2">
      <c r="A308" s="49">
        <v>23</v>
      </c>
      <c r="B308" s="50" t="s">
        <v>57</v>
      </c>
      <c r="C308" s="74">
        <v>47207997</v>
      </c>
      <c r="D308" s="74">
        <v>41049711</v>
      </c>
      <c r="E308" s="34">
        <f t="shared" si="17"/>
        <v>0.86954994087124693</v>
      </c>
      <c r="F308" s="66"/>
      <c r="G308" s="21"/>
    </row>
    <row r="309" spans="1:8" ht="12.95" customHeight="1" x14ac:dyDescent="0.2">
      <c r="A309" s="49">
        <v>24</v>
      </c>
      <c r="B309" s="50" t="s">
        <v>58</v>
      </c>
      <c r="C309" s="74">
        <v>22685641</v>
      </c>
      <c r="D309" s="74">
        <v>18803020</v>
      </c>
      <c r="E309" s="34">
        <f t="shared" si="17"/>
        <v>0.8288511662509338</v>
      </c>
      <c r="F309" s="66"/>
      <c r="G309" s="21"/>
    </row>
    <row r="310" spans="1:8" ht="12.95" customHeight="1" x14ac:dyDescent="0.2">
      <c r="A310" s="49">
        <v>25</v>
      </c>
      <c r="B310" s="50" t="s">
        <v>59</v>
      </c>
      <c r="C310" s="74">
        <v>21949760</v>
      </c>
      <c r="D310" s="74">
        <v>18797229</v>
      </c>
      <c r="E310" s="34">
        <f t="shared" si="17"/>
        <v>0.85637514943215776</v>
      </c>
      <c r="F310" s="66" t="s">
        <v>19</v>
      </c>
      <c r="G310" s="21"/>
    </row>
    <row r="311" spans="1:8" ht="12.95" customHeight="1" x14ac:dyDescent="0.2">
      <c r="A311" s="49">
        <v>26</v>
      </c>
      <c r="B311" s="50" t="s">
        <v>60</v>
      </c>
      <c r="C311" s="74">
        <v>34602181</v>
      </c>
      <c r="D311" s="74">
        <v>32835955</v>
      </c>
      <c r="E311" s="34">
        <f t="shared" si="17"/>
        <v>0.94895622330858276</v>
      </c>
      <c r="F311" s="66"/>
      <c r="G311" s="21"/>
    </row>
    <row r="312" spans="1:8" ht="12.95" customHeight="1" x14ac:dyDescent="0.2">
      <c r="A312" s="49">
        <v>27</v>
      </c>
      <c r="B312" s="50" t="s">
        <v>61</v>
      </c>
      <c r="C312" s="74">
        <v>31117083</v>
      </c>
      <c r="D312" s="74">
        <v>28270868</v>
      </c>
      <c r="E312" s="34">
        <f t="shared" si="17"/>
        <v>0.90853207545193104</v>
      </c>
      <c r="F312" s="66"/>
      <c r="G312" s="21"/>
    </row>
    <row r="313" spans="1:8" ht="12.95" customHeight="1" x14ac:dyDescent="0.2">
      <c r="A313" s="49">
        <v>28</v>
      </c>
      <c r="B313" s="50" t="s">
        <v>62</v>
      </c>
      <c r="C313" s="74">
        <v>23556318</v>
      </c>
      <c r="D313" s="74">
        <v>19774817</v>
      </c>
      <c r="E313" s="34">
        <f t="shared" si="17"/>
        <v>0.83946977621884711</v>
      </c>
      <c r="F313" s="66"/>
      <c r="G313" s="21"/>
    </row>
    <row r="314" spans="1:8" ht="12.95" customHeight="1" x14ac:dyDescent="0.2">
      <c r="A314" s="49">
        <v>29</v>
      </c>
      <c r="B314" s="50" t="s">
        <v>63</v>
      </c>
      <c r="C314" s="74">
        <v>13926052</v>
      </c>
      <c r="D314" s="74">
        <v>13218687</v>
      </c>
      <c r="E314" s="34">
        <f t="shared" si="17"/>
        <v>0.94920563272347391</v>
      </c>
      <c r="F314" s="66"/>
      <c r="G314" s="21"/>
    </row>
    <row r="315" spans="1:8" ht="12.95" customHeight="1" x14ac:dyDescent="0.2">
      <c r="A315" s="49">
        <v>30</v>
      </c>
      <c r="B315" s="50" t="s">
        <v>64</v>
      </c>
      <c r="C315" s="74">
        <v>52579044</v>
      </c>
      <c r="D315" s="74">
        <v>44662209</v>
      </c>
      <c r="E315" s="34">
        <f t="shared" si="17"/>
        <v>0.84942984128809951</v>
      </c>
      <c r="F315" s="66"/>
      <c r="G315" s="21"/>
      <c r="H315" s="1" t="s">
        <v>19</v>
      </c>
    </row>
    <row r="316" spans="1:8" ht="16.5" customHeight="1" x14ac:dyDescent="0.2">
      <c r="A316" s="52"/>
      <c r="B316" s="53" t="s">
        <v>65</v>
      </c>
      <c r="C316" s="75">
        <f>SUM(C286:C315)</f>
        <v>1104104954</v>
      </c>
      <c r="D316" s="75">
        <f>SUM(D286:D315)</f>
        <v>971957431</v>
      </c>
      <c r="E316" s="54">
        <f t="shared" si="17"/>
        <v>0.88031253503459961</v>
      </c>
      <c r="F316" s="48"/>
      <c r="G316" s="21"/>
    </row>
    <row r="317" spans="1:8" ht="16.5" customHeight="1" x14ac:dyDescent="0.2">
      <c r="A317" s="45"/>
      <c r="B317" s="46"/>
      <c r="C317" s="66"/>
      <c r="D317" s="66"/>
      <c r="E317" s="68"/>
      <c r="F317" s="48"/>
      <c r="G317" s="21"/>
    </row>
    <row r="318" spans="1:8" ht="15.75" customHeight="1" x14ac:dyDescent="0.2">
      <c r="A318" s="6" t="s">
        <v>83</v>
      </c>
    </row>
    <row r="319" spans="1:8" x14ac:dyDescent="0.2">
      <c r="A319" s="6"/>
    </row>
    <row r="320" spans="1:8" x14ac:dyDescent="0.2">
      <c r="A320" s="6" t="s">
        <v>84</v>
      </c>
    </row>
    <row r="321" spans="1:8" ht="33.75" customHeight="1" x14ac:dyDescent="0.2">
      <c r="A321" s="32" t="s">
        <v>28</v>
      </c>
      <c r="B321" s="32"/>
      <c r="C321" s="76" t="s">
        <v>85</v>
      </c>
      <c r="D321" s="76" t="s">
        <v>86</v>
      </c>
      <c r="E321" s="76" t="s">
        <v>11</v>
      </c>
      <c r="F321" s="76" t="s">
        <v>71</v>
      </c>
      <c r="G321" s="58"/>
    </row>
    <row r="322" spans="1:8" ht="16.5" customHeight="1" x14ac:dyDescent="0.2">
      <c r="A322" s="32">
        <v>1</v>
      </c>
      <c r="B322" s="32">
        <v>2</v>
      </c>
      <c r="C322" s="76">
        <v>3</v>
      </c>
      <c r="D322" s="76">
        <v>4</v>
      </c>
      <c r="E322" s="76" t="s">
        <v>87</v>
      </c>
      <c r="F322" s="76">
        <v>6</v>
      </c>
      <c r="G322" s="58"/>
    </row>
    <row r="323" spans="1:8" ht="27" customHeight="1" x14ac:dyDescent="0.2">
      <c r="A323" s="77">
        <v>1</v>
      </c>
      <c r="B323" s="78" t="s">
        <v>88</v>
      </c>
      <c r="C323" s="79">
        <f>6356.46+2641.51</f>
        <v>8997.9700000000012</v>
      </c>
      <c r="D323" s="79">
        <f>D362</f>
        <v>9647.26</v>
      </c>
      <c r="E323" s="80">
        <f>D323-C323</f>
        <v>649.28999999999905</v>
      </c>
      <c r="F323" s="81">
        <v>0</v>
      </c>
      <c r="G323" s="58"/>
    </row>
    <row r="324" spans="1:8" ht="28.5" x14ac:dyDescent="0.2">
      <c r="A324" s="77">
        <v>2</v>
      </c>
      <c r="B324" s="78" t="s">
        <v>89</v>
      </c>
      <c r="C324" s="79">
        <f>70786.4+59436.15</f>
        <v>130222.54999999999</v>
      </c>
      <c r="D324" s="79">
        <f>C362</f>
        <v>130222.54380000001</v>
      </c>
      <c r="E324" s="80">
        <f>D324-C324</f>
        <v>-6.1999999743420631E-3</v>
      </c>
      <c r="F324" s="82">
        <f>E324/C324</f>
        <v>-4.7610801465199873E-8</v>
      </c>
      <c r="G324" s="58"/>
      <c r="H324" s="1" t="s">
        <v>19</v>
      </c>
    </row>
    <row r="325" spans="1:8" ht="28.5" x14ac:dyDescent="0.2">
      <c r="A325" s="77">
        <v>3</v>
      </c>
      <c r="B325" s="78" t="s">
        <v>90</v>
      </c>
      <c r="C325" s="83"/>
      <c r="D325" s="83"/>
      <c r="E325" s="80">
        <f>D325-C325</f>
        <v>0</v>
      </c>
      <c r="F325" s="82" t="e">
        <f>E325/C325</f>
        <v>#DIV/0!</v>
      </c>
      <c r="G325" s="58" t="s">
        <v>19</v>
      </c>
    </row>
    <row r="326" spans="1:8" x14ac:dyDescent="0.2">
      <c r="A326" s="84"/>
    </row>
    <row r="327" spans="1:8" x14ac:dyDescent="0.2">
      <c r="A327" s="6" t="s">
        <v>91</v>
      </c>
      <c r="B327" s="70"/>
      <c r="C327" s="85"/>
      <c r="D327" s="70"/>
      <c r="E327" s="70"/>
      <c r="F327" s="70"/>
      <c r="G327" s="70" t="s">
        <v>19</v>
      </c>
    </row>
    <row r="328" spans="1:8" ht="6" customHeight="1" x14ac:dyDescent="0.2">
      <c r="A328" s="6"/>
      <c r="B328" s="70"/>
      <c r="C328" s="85"/>
      <c r="D328" s="70"/>
      <c r="E328" s="70"/>
      <c r="F328" s="70"/>
      <c r="G328" s="70"/>
      <c r="H328" s="1" t="s">
        <v>19</v>
      </c>
    </row>
    <row r="329" spans="1:8" x14ac:dyDescent="0.2">
      <c r="A329" s="70"/>
      <c r="B329" s="70"/>
      <c r="C329" s="70"/>
      <c r="D329" s="70"/>
      <c r="E329" s="86" t="s">
        <v>92</v>
      </c>
    </row>
    <row r="330" spans="1:8" ht="43.5" customHeight="1" x14ac:dyDescent="0.2">
      <c r="A330" s="87" t="s">
        <v>93</v>
      </c>
      <c r="B330" s="87" t="s">
        <v>94</v>
      </c>
      <c r="C330" s="88" t="s">
        <v>95</v>
      </c>
      <c r="D330" s="89" t="s">
        <v>96</v>
      </c>
      <c r="E330" s="88" t="s">
        <v>97</v>
      </c>
      <c r="F330" s="90"/>
      <c r="G330" s="90"/>
      <c r="H330" s="58"/>
    </row>
    <row r="331" spans="1:8" ht="15.75" customHeight="1" x14ac:dyDescent="0.2">
      <c r="A331" s="87">
        <v>1</v>
      </c>
      <c r="B331" s="87">
        <v>2</v>
      </c>
      <c r="C331" s="88">
        <v>3</v>
      </c>
      <c r="D331" s="89">
        <v>4</v>
      </c>
      <c r="E331" s="88">
        <v>5</v>
      </c>
      <c r="F331" s="90"/>
      <c r="G331" s="90"/>
      <c r="H331" s="58"/>
    </row>
    <row r="332" spans="1:8" ht="12.95" customHeight="1" x14ac:dyDescent="0.2">
      <c r="A332" s="49">
        <v>1</v>
      </c>
      <c r="B332" s="50" t="s">
        <v>35</v>
      </c>
      <c r="C332" s="91">
        <v>3546.79585</v>
      </c>
      <c r="D332" s="91">
        <v>136.01</v>
      </c>
      <c r="E332" s="92">
        <f t="shared" ref="E332:E362" si="18">D332/C332</f>
        <v>3.8347287453829627E-2</v>
      </c>
      <c r="F332" s="93"/>
      <c r="G332" s="94"/>
      <c r="H332" s="95"/>
    </row>
    <row r="333" spans="1:8" ht="12.95" customHeight="1" x14ac:dyDescent="0.2">
      <c r="A333" s="49">
        <v>2</v>
      </c>
      <c r="B333" s="50" t="s">
        <v>36</v>
      </c>
      <c r="C333" s="91">
        <v>8157.8109000000004</v>
      </c>
      <c r="D333" s="91">
        <v>665.09</v>
      </c>
      <c r="E333" s="92">
        <f t="shared" si="18"/>
        <v>8.1527999135160151E-2</v>
      </c>
      <c r="F333" s="93"/>
      <c r="G333" s="94"/>
      <c r="H333" s="95"/>
    </row>
    <row r="334" spans="1:8" ht="12.95" customHeight="1" x14ac:dyDescent="0.2">
      <c r="A334" s="49">
        <v>3</v>
      </c>
      <c r="B334" s="50" t="s">
        <v>37</v>
      </c>
      <c r="C334" s="91">
        <v>4037.8811000000001</v>
      </c>
      <c r="D334" s="91">
        <v>488.94</v>
      </c>
      <c r="E334" s="92">
        <f t="shared" si="18"/>
        <v>0.12108826087028664</v>
      </c>
      <c r="F334" s="93"/>
      <c r="G334" s="94"/>
      <c r="H334" s="95"/>
    </row>
    <row r="335" spans="1:8" ht="12.95" customHeight="1" x14ac:dyDescent="0.2">
      <c r="A335" s="49">
        <v>4</v>
      </c>
      <c r="B335" s="50" t="s">
        <v>38</v>
      </c>
      <c r="C335" s="91">
        <v>5071.8309499999996</v>
      </c>
      <c r="D335" s="91">
        <v>336.45</v>
      </c>
      <c r="E335" s="92">
        <f t="shared" si="18"/>
        <v>6.6336990194832898E-2</v>
      </c>
      <c r="F335" s="93"/>
      <c r="G335" s="94"/>
      <c r="H335" s="95"/>
    </row>
    <row r="336" spans="1:8" ht="12.95" customHeight="1" x14ac:dyDescent="0.2">
      <c r="A336" s="49">
        <v>5</v>
      </c>
      <c r="B336" s="50" t="s">
        <v>39</v>
      </c>
      <c r="C336" s="91">
        <v>5316.7581499999997</v>
      </c>
      <c r="D336" s="91">
        <v>244.38</v>
      </c>
      <c r="E336" s="92">
        <f t="shared" si="18"/>
        <v>4.5964099382628493E-2</v>
      </c>
      <c r="F336" s="93"/>
      <c r="G336" s="94"/>
      <c r="H336" s="95"/>
    </row>
    <row r="337" spans="1:8" ht="12.95" customHeight="1" x14ac:dyDescent="0.2">
      <c r="A337" s="49">
        <v>6</v>
      </c>
      <c r="B337" s="50" t="s">
        <v>40</v>
      </c>
      <c r="C337" s="91">
        <v>1614.7915499999999</v>
      </c>
      <c r="D337" s="91">
        <v>198.9</v>
      </c>
      <c r="E337" s="92">
        <f t="shared" si="18"/>
        <v>0.12317379292701898</v>
      </c>
      <c r="F337" s="93"/>
      <c r="G337" s="94"/>
      <c r="H337" s="95"/>
    </row>
    <row r="338" spans="1:8" ht="12.95" customHeight="1" x14ac:dyDescent="0.2">
      <c r="A338" s="49">
        <v>7</v>
      </c>
      <c r="B338" s="50" t="s">
        <v>41</v>
      </c>
      <c r="C338" s="91">
        <v>5163.3201499999996</v>
      </c>
      <c r="D338" s="91">
        <v>193.95999999999998</v>
      </c>
      <c r="E338" s="92">
        <f t="shared" si="18"/>
        <v>3.756497648126661E-2</v>
      </c>
      <c r="F338" s="93"/>
      <c r="G338" s="94"/>
      <c r="H338" s="95"/>
    </row>
    <row r="339" spans="1:8" ht="12.95" customHeight="1" x14ac:dyDescent="0.2">
      <c r="A339" s="49">
        <v>8</v>
      </c>
      <c r="B339" s="50" t="s">
        <v>42</v>
      </c>
      <c r="C339" s="91">
        <v>1069.6444999999999</v>
      </c>
      <c r="D339" s="91">
        <v>131.86000000000001</v>
      </c>
      <c r="E339" s="92">
        <f t="shared" si="18"/>
        <v>0.12327460198224741</v>
      </c>
      <c r="F339" s="93"/>
      <c r="G339" s="94"/>
      <c r="H339" s="95"/>
    </row>
    <row r="340" spans="1:8" ht="12.95" customHeight="1" x14ac:dyDescent="0.2">
      <c r="A340" s="49">
        <v>9</v>
      </c>
      <c r="B340" s="50" t="s">
        <v>43</v>
      </c>
      <c r="C340" s="91">
        <v>3271.5037000000002</v>
      </c>
      <c r="D340" s="91">
        <v>428.7</v>
      </c>
      <c r="E340" s="92">
        <f t="shared" si="18"/>
        <v>0.13104065876495874</v>
      </c>
      <c r="F340" s="93"/>
      <c r="G340" s="94"/>
      <c r="H340" s="95"/>
    </row>
    <row r="341" spans="1:8" ht="12.95" customHeight="1" x14ac:dyDescent="0.2">
      <c r="A341" s="49">
        <v>10</v>
      </c>
      <c r="B341" s="50" t="s">
        <v>44</v>
      </c>
      <c r="C341" s="91">
        <v>2321.5025999999998</v>
      </c>
      <c r="D341" s="91">
        <v>125.76000000000002</v>
      </c>
      <c r="E341" s="92">
        <f t="shared" si="18"/>
        <v>5.4171810964157449E-2</v>
      </c>
      <c r="F341" s="93"/>
      <c r="G341" s="94"/>
      <c r="H341" s="95"/>
    </row>
    <row r="342" spans="1:8" ht="12.95" customHeight="1" x14ac:dyDescent="0.2">
      <c r="A342" s="49">
        <v>11</v>
      </c>
      <c r="B342" s="50" t="s">
        <v>45</v>
      </c>
      <c r="C342" s="91">
        <v>9819.5659500000002</v>
      </c>
      <c r="D342" s="91">
        <v>957.33999999999992</v>
      </c>
      <c r="E342" s="92">
        <f t="shared" si="18"/>
        <v>9.7493107625597236E-2</v>
      </c>
      <c r="F342" s="93"/>
      <c r="G342" s="94"/>
      <c r="H342" s="95"/>
    </row>
    <row r="343" spans="1:8" ht="12.95" customHeight="1" x14ac:dyDescent="0.2">
      <c r="A343" s="49">
        <v>12</v>
      </c>
      <c r="B343" s="50" t="s">
        <v>46</v>
      </c>
      <c r="C343" s="91">
        <v>2608.9479000000001</v>
      </c>
      <c r="D343" s="91">
        <v>131.28000000000003</v>
      </c>
      <c r="E343" s="92">
        <f t="shared" si="18"/>
        <v>5.0319134391300042E-2</v>
      </c>
      <c r="F343" s="93"/>
      <c r="G343" s="94"/>
      <c r="H343" s="95"/>
    </row>
    <row r="344" spans="1:8" ht="12.95" customHeight="1" x14ac:dyDescent="0.2">
      <c r="A344" s="49">
        <v>13</v>
      </c>
      <c r="B344" s="50" t="s">
        <v>47</v>
      </c>
      <c r="C344" s="91">
        <v>5438.1940500000001</v>
      </c>
      <c r="D344" s="91">
        <v>349.95</v>
      </c>
      <c r="E344" s="92">
        <f t="shared" si="18"/>
        <v>6.4350406914957359E-2</v>
      </c>
      <c r="F344" s="93"/>
      <c r="G344" s="94"/>
      <c r="H344" s="95"/>
    </row>
    <row r="345" spans="1:8" ht="12.95" customHeight="1" x14ac:dyDescent="0.2">
      <c r="A345" s="49">
        <v>14</v>
      </c>
      <c r="B345" s="50" t="s">
        <v>48</v>
      </c>
      <c r="C345" s="91">
        <v>1228.68705</v>
      </c>
      <c r="D345" s="91">
        <v>173.38</v>
      </c>
      <c r="E345" s="92">
        <f t="shared" si="18"/>
        <v>0.14110997588849009</v>
      </c>
      <c r="F345" s="93"/>
      <c r="G345" s="94"/>
      <c r="H345" s="95"/>
    </row>
    <row r="346" spans="1:8" ht="12.95" customHeight="1" x14ac:dyDescent="0.2">
      <c r="A346" s="49">
        <v>15</v>
      </c>
      <c r="B346" s="50" t="s">
        <v>49</v>
      </c>
      <c r="C346" s="91">
        <v>5929.1956499999997</v>
      </c>
      <c r="D346" s="91">
        <v>208.36999999999998</v>
      </c>
      <c r="E346" s="92">
        <f t="shared" si="18"/>
        <v>3.5143046763855733E-2</v>
      </c>
      <c r="F346" s="93"/>
      <c r="G346" s="94"/>
      <c r="H346" s="95"/>
    </row>
    <row r="347" spans="1:8" ht="12.95" customHeight="1" x14ac:dyDescent="0.2">
      <c r="A347" s="49">
        <v>16</v>
      </c>
      <c r="B347" s="50" t="s">
        <v>50</v>
      </c>
      <c r="C347" s="91">
        <v>3407.9129499999999</v>
      </c>
      <c r="D347" s="91">
        <v>387.36</v>
      </c>
      <c r="E347" s="92">
        <f t="shared" si="18"/>
        <v>0.11366487515474831</v>
      </c>
      <c r="F347" s="93"/>
      <c r="G347" s="94"/>
      <c r="H347" s="95"/>
    </row>
    <row r="348" spans="1:8" ht="12.95" customHeight="1" x14ac:dyDescent="0.2">
      <c r="A348" s="49">
        <v>17</v>
      </c>
      <c r="B348" s="50" t="s">
        <v>51</v>
      </c>
      <c r="C348" s="91">
        <v>4141.8222000000005</v>
      </c>
      <c r="D348" s="91">
        <v>715.51</v>
      </c>
      <c r="E348" s="92">
        <f t="shared" si="18"/>
        <v>0.17275246629370036</v>
      </c>
      <c r="F348" s="93"/>
      <c r="G348" s="94"/>
      <c r="H348" s="95"/>
    </row>
    <row r="349" spans="1:8" ht="12.95" customHeight="1" x14ac:dyDescent="0.2">
      <c r="A349" s="49">
        <v>18</v>
      </c>
      <c r="B349" s="50" t="s">
        <v>52</v>
      </c>
      <c r="C349" s="91">
        <v>6569.2496000000001</v>
      </c>
      <c r="D349" s="91">
        <v>190.39</v>
      </c>
      <c r="E349" s="92">
        <f t="shared" si="18"/>
        <v>2.8982001231921524E-2</v>
      </c>
      <c r="F349" s="93"/>
      <c r="G349" s="94"/>
      <c r="H349" s="95"/>
    </row>
    <row r="350" spans="1:8" ht="12.95" customHeight="1" x14ac:dyDescent="0.2">
      <c r="A350" s="49">
        <v>19</v>
      </c>
      <c r="B350" s="50" t="s">
        <v>53</v>
      </c>
      <c r="C350" s="91">
        <v>4202.9344999999994</v>
      </c>
      <c r="D350" s="91">
        <v>694.84999999999991</v>
      </c>
      <c r="E350" s="92">
        <f t="shared" si="18"/>
        <v>0.16532496521180617</v>
      </c>
      <c r="F350" s="93"/>
      <c r="G350" s="94"/>
      <c r="H350" s="95"/>
    </row>
    <row r="351" spans="1:8" ht="12.95" customHeight="1" x14ac:dyDescent="0.2">
      <c r="A351" s="49">
        <v>20</v>
      </c>
      <c r="B351" s="50" t="s">
        <v>54</v>
      </c>
      <c r="C351" s="91">
        <v>4974.1277499999997</v>
      </c>
      <c r="D351" s="91">
        <v>78.099999999999994</v>
      </c>
      <c r="E351" s="92">
        <f t="shared" si="18"/>
        <v>1.5701245308788057E-2</v>
      </c>
      <c r="F351" s="93"/>
      <c r="G351" s="94"/>
      <c r="H351" s="95"/>
    </row>
    <row r="352" spans="1:8" ht="12.95" customHeight="1" x14ac:dyDescent="0.2">
      <c r="A352" s="49">
        <v>21</v>
      </c>
      <c r="B352" s="50" t="s">
        <v>55</v>
      </c>
      <c r="C352" s="91">
        <v>2780.56185</v>
      </c>
      <c r="D352" s="91">
        <v>47.319999999999993</v>
      </c>
      <c r="E352" s="92">
        <f t="shared" si="18"/>
        <v>1.7018143293593701E-2</v>
      </c>
      <c r="F352" s="93"/>
      <c r="G352" s="94"/>
      <c r="H352" s="95"/>
    </row>
    <row r="353" spans="1:8" ht="12.95" customHeight="1" x14ac:dyDescent="0.2">
      <c r="A353" s="49">
        <v>22</v>
      </c>
      <c r="B353" s="50" t="s">
        <v>56</v>
      </c>
      <c r="C353" s="91">
        <v>10365.214899999999</v>
      </c>
      <c r="D353" s="91">
        <v>349.36</v>
      </c>
      <c r="E353" s="92">
        <f t="shared" si="18"/>
        <v>3.3705041658132921E-2</v>
      </c>
      <c r="F353" s="93"/>
      <c r="G353" s="94"/>
      <c r="H353" s="95"/>
    </row>
    <row r="354" spans="1:8" ht="12.95" customHeight="1" x14ac:dyDescent="0.2">
      <c r="A354" s="49">
        <v>23</v>
      </c>
      <c r="B354" s="50" t="s">
        <v>57</v>
      </c>
      <c r="C354" s="91">
        <v>5426.1245500000005</v>
      </c>
      <c r="D354" s="91">
        <v>245.48</v>
      </c>
      <c r="E354" s="92">
        <f t="shared" si="18"/>
        <v>4.5240391689866384E-2</v>
      </c>
      <c r="F354" s="93"/>
      <c r="G354" s="94"/>
      <c r="H354" s="95"/>
    </row>
    <row r="355" spans="1:8" ht="12.95" customHeight="1" x14ac:dyDescent="0.2">
      <c r="A355" s="49">
        <v>24</v>
      </c>
      <c r="B355" s="50" t="s">
        <v>58</v>
      </c>
      <c r="C355" s="91">
        <v>2737.6255000000001</v>
      </c>
      <c r="D355" s="91">
        <v>63.19</v>
      </c>
      <c r="E355" s="92">
        <f t="shared" si="18"/>
        <v>2.3082046832190888E-2</v>
      </c>
      <c r="F355" s="93"/>
      <c r="G355" s="94"/>
      <c r="H355" s="95"/>
    </row>
    <row r="356" spans="1:8" ht="12.95" customHeight="1" x14ac:dyDescent="0.2">
      <c r="A356" s="49">
        <v>25</v>
      </c>
      <c r="B356" s="50" t="s">
        <v>59</v>
      </c>
      <c r="C356" s="91">
        <v>2615.9983999999999</v>
      </c>
      <c r="D356" s="91">
        <v>206.73</v>
      </c>
      <c r="E356" s="92">
        <f t="shared" si="18"/>
        <v>7.902527769130134E-2</v>
      </c>
      <c r="F356" s="93"/>
      <c r="G356" s="94"/>
      <c r="H356" s="95"/>
    </row>
    <row r="357" spans="1:8" ht="12.95" customHeight="1" x14ac:dyDescent="0.2">
      <c r="A357" s="49">
        <v>26</v>
      </c>
      <c r="B357" s="50" t="s">
        <v>60</v>
      </c>
      <c r="C357" s="91">
        <v>4232.3554000000004</v>
      </c>
      <c r="D357" s="91">
        <v>695.93</v>
      </c>
      <c r="E357" s="92">
        <f t="shared" si="18"/>
        <v>0.1644308982180466</v>
      </c>
      <c r="F357" s="93"/>
      <c r="G357" s="94"/>
      <c r="H357" s="95"/>
    </row>
    <row r="358" spans="1:8" ht="12.95" customHeight="1" x14ac:dyDescent="0.2">
      <c r="A358" s="49">
        <v>27</v>
      </c>
      <c r="B358" s="50" t="s">
        <v>61</v>
      </c>
      <c r="C358" s="91">
        <v>3556.0451499999999</v>
      </c>
      <c r="D358" s="91">
        <v>81.5</v>
      </c>
      <c r="E358" s="92">
        <f t="shared" si="18"/>
        <v>2.2918719128186549E-2</v>
      </c>
      <c r="F358" s="93"/>
      <c r="G358" s="94"/>
      <c r="H358" s="95"/>
    </row>
    <row r="359" spans="1:8" ht="12.95" customHeight="1" x14ac:dyDescent="0.2">
      <c r="A359" s="49">
        <v>28</v>
      </c>
      <c r="B359" s="50" t="s">
        <v>62</v>
      </c>
      <c r="C359" s="91">
        <v>2780.6693999999998</v>
      </c>
      <c r="D359" s="91">
        <v>526.72</v>
      </c>
      <c r="E359" s="92">
        <f t="shared" si="18"/>
        <v>0.18942201471343559</v>
      </c>
      <c r="F359" s="93"/>
      <c r="G359" s="94"/>
      <c r="H359" s="95"/>
    </row>
    <row r="360" spans="1:8" ht="12.95" customHeight="1" x14ac:dyDescent="0.2">
      <c r="A360" s="49">
        <v>29</v>
      </c>
      <c r="B360" s="50" t="s">
        <v>63</v>
      </c>
      <c r="C360" s="91">
        <v>1661.528</v>
      </c>
      <c r="D360" s="91">
        <v>250</v>
      </c>
      <c r="E360" s="92">
        <f t="shared" si="18"/>
        <v>0.15046391032832429</v>
      </c>
      <c r="F360" s="93"/>
      <c r="G360" s="94"/>
      <c r="H360" s="95"/>
    </row>
    <row r="361" spans="1:8" ht="12.95" customHeight="1" x14ac:dyDescent="0.2">
      <c r="A361" s="49">
        <v>30</v>
      </c>
      <c r="B361" s="50" t="s">
        <v>64</v>
      </c>
      <c r="C361" s="91">
        <v>6173.9436000000005</v>
      </c>
      <c r="D361" s="91">
        <v>344.45000000000005</v>
      </c>
      <c r="E361" s="92">
        <f t="shared" si="18"/>
        <v>5.5790921057328739E-2</v>
      </c>
      <c r="F361" s="93"/>
      <c r="G361" s="94"/>
      <c r="H361" s="95"/>
    </row>
    <row r="362" spans="1:8" ht="12.95" customHeight="1" x14ac:dyDescent="0.2">
      <c r="A362" s="52"/>
      <c r="B362" s="53" t="s">
        <v>65</v>
      </c>
      <c r="C362" s="96">
        <f>SUM(C332:C361)</f>
        <v>130222.54380000001</v>
      </c>
      <c r="D362" s="96">
        <f>SUM(D332:D361)</f>
        <v>9647.26</v>
      </c>
      <c r="E362" s="97">
        <f t="shared" si="18"/>
        <v>7.4082871663270322E-2</v>
      </c>
      <c r="F362" s="93"/>
      <c r="G362" s="94"/>
      <c r="H362" s="95"/>
    </row>
    <row r="363" spans="1:8" x14ac:dyDescent="0.2">
      <c r="A363" s="45"/>
      <c r="B363" s="46"/>
      <c r="C363" s="98"/>
      <c r="D363" s="99"/>
      <c r="E363" s="100"/>
      <c r="F363" s="101"/>
      <c r="G363" s="102"/>
      <c r="H363" s="101"/>
    </row>
    <row r="364" spans="1:8" x14ac:dyDescent="0.2">
      <c r="A364" s="45"/>
      <c r="B364" s="46"/>
      <c r="C364" s="98"/>
      <c r="D364" s="99"/>
      <c r="E364" s="100"/>
      <c r="F364" s="99"/>
      <c r="G364" s="98"/>
      <c r="H364" s="99"/>
    </row>
    <row r="365" spans="1:8" x14ac:dyDescent="0.2">
      <c r="A365" s="6" t="s">
        <v>98</v>
      </c>
      <c r="B365" s="70"/>
      <c r="C365" s="85"/>
      <c r="D365" s="70"/>
      <c r="E365" s="70"/>
      <c r="F365" s="70"/>
      <c r="G365" s="70"/>
    </row>
    <row r="366" spans="1:8" x14ac:dyDescent="0.2">
      <c r="A366" s="70"/>
      <c r="B366" s="70"/>
      <c r="C366" s="70"/>
      <c r="D366" s="70"/>
      <c r="E366" s="86" t="s">
        <v>92</v>
      </c>
    </row>
    <row r="367" spans="1:8" ht="52.5" customHeight="1" x14ac:dyDescent="0.2">
      <c r="A367" s="87" t="s">
        <v>93</v>
      </c>
      <c r="B367" s="87" t="s">
        <v>94</v>
      </c>
      <c r="C367" s="88" t="s">
        <v>95</v>
      </c>
      <c r="D367" s="89" t="s">
        <v>99</v>
      </c>
      <c r="E367" s="88" t="s">
        <v>100</v>
      </c>
      <c r="F367" s="103"/>
      <c r="G367" s="104"/>
    </row>
    <row r="368" spans="1:8" ht="12.75" customHeight="1" x14ac:dyDescent="0.2">
      <c r="A368" s="87">
        <v>1</v>
      </c>
      <c r="B368" s="87">
        <v>2</v>
      </c>
      <c r="C368" s="88">
        <v>3</v>
      </c>
      <c r="D368" s="89">
        <v>4</v>
      </c>
      <c r="E368" s="88">
        <v>5</v>
      </c>
      <c r="F368" s="103"/>
      <c r="G368" s="104"/>
    </row>
    <row r="369" spans="1:7" ht="12.95" customHeight="1" x14ac:dyDescent="0.2">
      <c r="A369" s="49">
        <v>1</v>
      </c>
      <c r="B369" s="50" t="s">
        <v>35</v>
      </c>
      <c r="C369" s="91">
        <f>C332</f>
        <v>3546.79585</v>
      </c>
      <c r="D369" s="105">
        <f>F410-D451</f>
        <v>172.98399999999992</v>
      </c>
      <c r="E369" s="106">
        <f t="shared" ref="E369:E399" si="19">D369/C369</f>
        <v>4.8771907748792455E-2</v>
      </c>
      <c r="F369" s="66"/>
      <c r="G369" s="21"/>
    </row>
    <row r="370" spans="1:7" ht="12.95" customHeight="1" x14ac:dyDescent="0.2">
      <c r="A370" s="49">
        <v>2</v>
      </c>
      <c r="B370" s="50" t="s">
        <v>36</v>
      </c>
      <c r="C370" s="91">
        <f t="shared" ref="C370:C398" si="20">C333</f>
        <v>8157.8109000000004</v>
      </c>
      <c r="D370" s="105">
        <f t="shared" ref="D370:D398" si="21">F411-D452</f>
        <v>842.94534999999905</v>
      </c>
      <c r="E370" s="106">
        <f t="shared" si="19"/>
        <v>0.10332984673621191</v>
      </c>
      <c r="F370" s="66"/>
      <c r="G370" s="21"/>
    </row>
    <row r="371" spans="1:7" ht="12.95" customHeight="1" x14ac:dyDescent="0.2">
      <c r="A371" s="49">
        <v>3</v>
      </c>
      <c r="B371" s="50" t="s">
        <v>37</v>
      </c>
      <c r="C371" s="91">
        <f t="shared" si="20"/>
        <v>4037.8811000000001</v>
      </c>
      <c r="D371" s="105">
        <f t="shared" si="21"/>
        <v>368.9993500000005</v>
      </c>
      <c r="E371" s="106">
        <f t="shared" si="19"/>
        <v>9.1384402081577012E-2</v>
      </c>
      <c r="F371" s="66"/>
      <c r="G371" s="21"/>
    </row>
    <row r="372" spans="1:7" ht="12.95" customHeight="1" x14ac:dyDescent="0.2">
      <c r="A372" s="49">
        <v>4</v>
      </c>
      <c r="B372" s="50" t="s">
        <v>38</v>
      </c>
      <c r="C372" s="91">
        <f t="shared" si="20"/>
        <v>5071.8309499999996</v>
      </c>
      <c r="D372" s="105">
        <f t="shared" si="21"/>
        <v>10.996399999999994</v>
      </c>
      <c r="E372" s="106">
        <f t="shared" si="19"/>
        <v>2.1681322008573639E-3</v>
      </c>
      <c r="F372" s="66"/>
      <c r="G372" s="21"/>
    </row>
    <row r="373" spans="1:7" ht="12.95" customHeight="1" x14ac:dyDescent="0.2">
      <c r="A373" s="49">
        <v>5</v>
      </c>
      <c r="B373" s="50" t="s">
        <v>39</v>
      </c>
      <c r="C373" s="91">
        <f t="shared" si="20"/>
        <v>5316.7581499999997</v>
      </c>
      <c r="D373" s="105">
        <f t="shared" si="21"/>
        <v>620.0354499999994</v>
      </c>
      <c r="E373" s="106">
        <f t="shared" si="19"/>
        <v>0.11661908112182974</v>
      </c>
      <c r="F373" s="66"/>
      <c r="G373" s="21"/>
    </row>
    <row r="374" spans="1:7" ht="12.95" customHeight="1" x14ac:dyDescent="0.2">
      <c r="A374" s="49">
        <v>6</v>
      </c>
      <c r="B374" s="50" t="s">
        <v>40</v>
      </c>
      <c r="C374" s="91">
        <f t="shared" si="20"/>
        <v>1614.7915499999999</v>
      </c>
      <c r="D374" s="105">
        <f t="shared" si="21"/>
        <v>216.48880000000008</v>
      </c>
      <c r="E374" s="106">
        <f t="shared" si="19"/>
        <v>0.13406609664262864</v>
      </c>
      <c r="F374" s="66"/>
      <c r="G374" s="21"/>
    </row>
    <row r="375" spans="1:7" ht="12.95" customHeight="1" x14ac:dyDescent="0.2">
      <c r="A375" s="49">
        <v>7</v>
      </c>
      <c r="B375" s="50" t="s">
        <v>41</v>
      </c>
      <c r="C375" s="91">
        <f t="shared" si="20"/>
        <v>5163.3201499999996</v>
      </c>
      <c r="D375" s="105">
        <f t="shared" si="21"/>
        <v>445.63810000000103</v>
      </c>
      <c r="E375" s="106">
        <f t="shared" si="19"/>
        <v>8.63084385731923E-2</v>
      </c>
      <c r="F375" s="66"/>
      <c r="G375" s="21"/>
    </row>
    <row r="376" spans="1:7" ht="12.95" customHeight="1" x14ac:dyDescent="0.2">
      <c r="A376" s="49">
        <v>8</v>
      </c>
      <c r="B376" s="50" t="s">
        <v>42</v>
      </c>
      <c r="C376" s="91">
        <f t="shared" si="20"/>
        <v>1069.6444999999999</v>
      </c>
      <c r="D376" s="105">
        <f t="shared" si="21"/>
        <v>0.94854999999995471</v>
      </c>
      <c r="E376" s="106">
        <f t="shared" si="19"/>
        <v>8.8678995685010753E-4</v>
      </c>
      <c r="F376" s="66"/>
      <c r="G376" s="21"/>
    </row>
    <row r="377" spans="1:7" ht="12.95" customHeight="1" x14ac:dyDescent="0.2">
      <c r="A377" s="49">
        <v>9</v>
      </c>
      <c r="B377" s="50" t="s">
        <v>43</v>
      </c>
      <c r="C377" s="91">
        <f t="shared" si="20"/>
        <v>3271.5037000000002</v>
      </c>
      <c r="D377" s="105">
        <f t="shared" si="21"/>
        <v>210.74244999999974</v>
      </c>
      <c r="E377" s="106">
        <f t="shared" si="19"/>
        <v>6.4417610165013642E-2</v>
      </c>
      <c r="F377" s="66"/>
      <c r="G377" s="21"/>
    </row>
    <row r="378" spans="1:7" ht="12.95" customHeight="1" x14ac:dyDescent="0.2">
      <c r="A378" s="49">
        <v>10</v>
      </c>
      <c r="B378" s="50" t="s">
        <v>44</v>
      </c>
      <c r="C378" s="91">
        <f t="shared" si="20"/>
        <v>2321.5025999999998</v>
      </c>
      <c r="D378" s="105">
        <f t="shared" si="21"/>
        <v>143.04819999999995</v>
      </c>
      <c r="E378" s="106">
        <f t="shared" si="19"/>
        <v>6.1618798100850698E-2</v>
      </c>
      <c r="F378" s="66"/>
      <c r="G378" s="21"/>
    </row>
    <row r="379" spans="1:7" ht="12.95" customHeight="1" x14ac:dyDescent="0.2">
      <c r="A379" s="49">
        <v>11</v>
      </c>
      <c r="B379" s="50" t="s">
        <v>45</v>
      </c>
      <c r="C379" s="91">
        <f t="shared" si="20"/>
        <v>9819.5659500000002</v>
      </c>
      <c r="D379" s="105">
        <f t="shared" si="21"/>
        <v>475.60369999999784</v>
      </c>
      <c r="E379" s="106">
        <f t="shared" si="19"/>
        <v>4.843428950136007E-2</v>
      </c>
      <c r="F379" s="66"/>
      <c r="G379" s="21"/>
    </row>
    <row r="380" spans="1:7" ht="12.95" customHeight="1" x14ac:dyDescent="0.2">
      <c r="A380" s="49">
        <v>12</v>
      </c>
      <c r="B380" s="50" t="s">
        <v>46</v>
      </c>
      <c r="C380" s="91">
        <f t="shared" si="20"/>
        <v>2608.9479000000001</v>
      </c>
      <c r="D380" s="105">
        <f t="shared" si="21"/>
        <v>214.39800000000059</v>
      </c>
      <c r="E380" s="106">
        <f t="shared" si="19"/>
        <v>8.2177953802757261E-2</v>
      </c>
      <c r="F380" s="66"/>
      <c r="G380" s="21"/>
    </row>
    <row r="381" spans="1:7" ht="12.95" customHeight="1" x14ac:dyDescent="0.2">
      <c r="A381" s="49">
        <v>13</v>
      </c>
      <c r="B381" s="50" t="s">
        <v>47</v>
      </c>
      <c r="C381" s="91">
        <f t="shared" si="20"/>
        <v>5438.1940500000001</v>
      </c>
      <c r="D381" s="105">
        <f t="shared" si="21"/>
        <v>459.51605000000018</v>
      </c>
      <c r="E381" s="106">
        <f t="shared" si="19"/>
        <v>8.4497913420356924E-2</v>
      </c>
      <c r="F381" s="66"/>
      <c r="G381" s="21"/>
    </row>
    <row r="382" spans="1:7" ht="12.95" customHeight="1" x14ac:dyDescent="0.2">
      <c r="A382" s="49">
        <v>14</v>
      </c>
      <c r="B382" s="50" t="s">
        <v>48</v>
      </c>
      <c r="C382" s="91">
        <f t="shared" si="20"/>
        <v>1228.68705</v>
      </c>
      <c r="D382" s="105">
        <f t="shared" si="21"/>
        <v>160.88490000000024</v>
      </c>
      <c r="E382" s="106">
        <f t="shared" si="19"/>
        <v>0.13094050270978297</v>
      </c>
      <c r="F382" s="66"/>
      <c r="G382" s="21"/>
    </row>
    <row r="383" spans="1:7" ht="12.95" customHeight="1" x14ac:dyDescent="0.2">
      <c r="A383" s="49">
        <v>15</v>
      </c>
      <c r="B383" s="50" t="s">
        <v>49</v>
      </c>
      <c r="C383" s="91">
        <f t="shared" si="20"/>
        <v>5929.1956499999997</v>
      </c>
      <c r="D383" s="105">
        <f t="shared" si="21"/>
        <v>553.97759999999926</v>
      </c>
      <c r="E383" s="106">
        <f t="shared" si="19"/>
        <v>9.3432167312609976E-2</v>
      </c>
      <c r="F383" s="66"/>
      <c r="G383" s="21"/>
    </row>
    <row r="384" spans="1:7" ht="12.95" customHeight="1" x14ac:dyDescent="0.2">
      <c r="A384" s="49">
        <v>16</v>
      </c>
      <c r="B384" s="50" t="s">
        <v>50</v>
      </c>
      <c r="C384" s="91">
        <f t="shared" si="20"/>
        <v>3407.9129499999999</v>
      </c>
      <c r="D384" s="105">
        <f t="shared" si="21"/>
        <v>837.79245000000037</v>
      </c>
      <c r="E384" s="106">
        <f t="shared" si="19"/>
        <v>0.24583739734314528</v>
      </c>
      <c r="F384" s="66"/>
      <c r="G384" s="21"/>
    </row>
    <row r="385" spans="1:7" ht="12.95" customHeight="1" x14ac:dyDescent="0.2">
      <c r="A385" s="49">
        <v>17</v>
      </c>
      <c r="B385" s="50" t="s">
        <v>51</v>
      </c>
      <c r="C385" s="91">
        <f t="shared" si="20"/>
        <v>4141.8222000000005</v>
      </c>
      <c r="D385" s="105">
        <f t="shared" si="21"/>
        <v>961.74829999999974</v>
      </c>
      <c r="E385" s="106">
        <f t="shared" si="19"/>
        <v>0.23220414917859092</v>
      </c>
      <c r="F385" s="66"/>
      <c r="G385" s="21"/>
    </row>
    <row r="386" spans="1:7" ht="12.95" customHeight="1" x14ac:dyDescent="0.2">
      <c r="A386" s="49">
        <v>18</v>
      </c>
      <c r="B386" s="50" t="s">
        <v>52</v>
      </c>
      <c r="C386" s="91">
        <f t="shared" si="20"/>
        <v>6569.2496000000001</v>
      </c>
      <c r="D386" s="105">
        <f t="shared" si="21"/>
        <v>733.84925000000021</v>
      </c>
      <c r="E386" s="106">
        <f t="shared" si="19"/>
        <v>0.11170975296782759</v>
      </c>
      <c r="F386" s="66"/>
      <c r="G386" s="21"/>
    </row>
    <row r="387" spans="1:7" ht="12.95" customHeight="1" x14ac:dyDescent="0.2">
      <c r="A387" s="49">
        <v>19</v>
      </c>
      <c r="B387" s="50" t="s">
        <v>53</v>
      </c>
      <c r="C387" s="91">
        <f t="shared" si="20"/>
        <v>4202.9344999999994</v>
      </c>
      <c r="D387" s="105">
        <f t="shared" si="21"/>
        <v>376.88479999999981</v>
      </c>
      <c r="E387" s="106">
        <f t="shared" si="19"/>
        <v>8.9671823341524806E-2</v>
      </c>
      <c r="F387" s="66"/>
      <c r="G387" s="21"/>
    </row>
    <row r="388" spans="1:7" ht="12.95" customHeight="1" x14ac:dyDescent="0.2">
      <c r="A388" s="49">
        <v>20</v>
      </c>
      <c r="B388" s="50" t="s">
        <v>54</v>
      </c>
      <c r="C388" s="91">
        <f t="shared" si="20"/>
        <v>4974.1277499999997</v>
      </c>
      <c r="D388" s="105">
        <f t="shared" si="21"/>
        <v>104.00975000000017</v>
      </c>
      <c r="E388" s="106">
        <f t="shared" si="19"/>
        <v>2.0910148517998994E-2</v>
      </c>
      <c r="F388" s="66"/>
      <c r="G388" s="21" t="s">
        <v>19</v>
      </c>
    </row>
    <row r="389" spans="1:7" ht="12.95" customHeight="1" x14ac:dyDescent="0.2">
      <c r="A389" s="49">
        <v>21</v>
      </c>
      <c r="B389" s="50" t="s">
        <v>55</v>
      </c>
      <c r="C389" s="91">
        <f t="shared" si="20"/>
        <v>2780.56185</v>
      </c>
      <c r="D389" s="105">
        <f t="shared" si="21"/>
        <v>26.621900000000096</v>
      </c>
      <c r="E389" s="106">
        <f t="shared" si="19"/>
        <v>9.5742880166467415E-3</v>
      </c>
      <c r="F389" s="66"/>
      <c r="G389" s="21"/>
    </row>
    <row r="390" spans="1:7" ht="12.95" customHeight="1" x14ac:dyDescent="0.2">
      <c r="A390" s="49">
        <v>22</v>
      </c>
      <c r="B390" s="50" t="s">
        <v>56</v>
      </c>
      <c r="C390" s="91">
        <f t="shared" si="20"/>
        <v>10365.214899999999</v>
      </c>
      <c r="D390" s="105">
        <f t="shared" si="21"/>
        <v>526.63600000000224</v>
      </c>
      <c r="E390" s="106">
        <f t="shared" si="19"/>
        <v>5.0808015567530805E-2</v>
      </c>
      <c r="F390" s="66"/>
      <c r="G390" s="21"/>
    </row>
    <row r="391" spans="1:7" ht="12.95" customHeight="1" x14ac:dyDescent="0.2">
      <c r="A391" s="49">
        <v>23</v>
      </c>
      <c r="B391" s="50" t="s">
        <v>57</v>
      </c>
      <c r="C391" s="91">
        <f t="shared" si="20"/>
        <v>5426.1245500000005</v>
      </c>
      <c r="D391" s="105">
        <f t="shared" si="21"/>
        <v>441.48309999999947</v>
      </c>
      <c r="E391" s="106">
        <f t="shared" si="19"/>
        <v>8.1362507611440552E-2</v>
      </c>
      <c r="F391" s="66"/>
      <c r="G391" s="21"/>
    </row>
    <row r="392" spans="1:7" ht="12.95" customHeight="1" x14ac:dyDescent="0.2">
      <c r="A392" s="49">
        <v>24</v>
      </c>
      <c r="B392" s="50" t="s">
        <v>58</v>
      </c>
      <c r="C392" s="91">
        <f t="shared" si="20"/>
        <v>2737.6255000000001</v>
      </c>
      <c r="D392" s="105">
        <f t="shared" si="21"/>
        <v>24.199399999999969</v>
      </c>
      <c r="E392" s="106">
        <f t="shared" si="19"/>
        <v>8.8395582229928698E-3</v>
      </c>
      <c r="F392" s="66"/>
      <c r="G392" s="21"/>
    </row>
    <row r="393" spans="1:7" ht="12.95" customHeight="1" x14ac:dyDescent="0.2">
      <c r="A393" s="49">
        <v>25</v>
      </c>
      <c r="B393" s="50" t="s">
        <v>59</v>
      </c>
      <c r="C393" s="91">
        <f t="shared" si="20"/>
        <v>2615.9983999999999</v>
      </c>
      <c r="D393" s="105">
        <f t="shared" si="21"/>
        <v>255.27094999999963</v>
      </c>
      <c r="E393" s="106">
        <f t="shared" si="19"/>
        <v>9.7580698061588894E-2</v>
      </c>
      <c r="F393" s="66"/>
      <c r="G393" s="21"/>
    </row>
    <row r="394" spans="1:7" ht="12.95" customHeight="1" x14ac:dyDescent="0.2">
      <c r="A394" s="49">
        <v>26</v>
      </c>
      <c r="B394" s="50" t="s">
        <v>60</v>
      </c>
      <c r="C394" s="91">
        <f t="shared" si="20"/>
        <v>4232.3554000000004</v>
      </c>
      <c r="D394" s="105">
        <f t="shared" si="21"/>
        <v>4.2341999999998734</v>
      </c>
      <c r="E394" s="106">
        <f t="shared" si="19"/>
        <v>1.0004358329642811E-3</v>
      </c>
      <c r="F394" s="66"/>
      <c r="G394" s="21"/>
    </row>
    <row r="395" spans="1:7" ht="12.95" customHeight="1" x14ac:dyDescent="0.2">
      <c r="A395" s="49">
        <v>27</v>
      </c>
      <c r="B395" s="50" t="s">
        <v>61</v>
      </c>
      <c r="C395" s="91">
        <f t="shared" si="20"/>
        <v>3556.0451499999999</v>
      </c>
      <c r="D395" s="105">
        <f t="shared" si="21"/>
        <v>11.196100000000115</v>
      </c>
      <c r="E395" s="106">
        <f t="shared" si="19"/>
        <v>3.1484695856575711E-3</v>
      </c>
      <c r="F395" s="66"/>
      <c r="G395" s="21"/>
    </row>
    <row r="396" spans="1:7" ht="12.95" customHeight="1" x14ac:dyDescent="0.2">
      <c r="A396" s="49">
        <v>28</v>
      </c>
      <c r="B396" s="50" t="s">
        <v>62</v>
      </c>
      <c r="C396" s="91">
        <f t="shared" si="20"/>
        <v>2780.6693999999998</v>
      </c>
      <c r="D396" s="105">
        <f t="shared" si="21"/>
        <v>867.35175000000072</v>
      </c>
      <c r="E396" s="106">
        <f t="shared" si="19"/>
        <v>0.31192192426758852</v>
      </c>
      <c r="F396" s="66"/>
      <c r="G396" s="21"/>
    </row>
    <row r="397" spans="1:7" ht="12.95" customHeight="1" x14ac:dyDescent="0.2">
      <c r="A397" s="49">
        <v>29</v>
      </c>
      <c r="B397" s="50" t="s">
        <v>63</v>
      </c>
      <c r="C397" s="91">
        <f t="shared" si="20"/>
        <v>1661.528</v>
      </c>
      <c r="D397" s="105">
        <f t="shared" si="21"/>
        <v>244.01729999999998</v>
      </c>
      <c r="E397" s="106">
        <f t="shared" si="19"/>
        <v>0.14686318858303921</v>
      </c>
      <c r="F397" s="66"/>
      <c r="G397" s="21"/>
    </row>
    <row r="398" spans="1:7" ht="12.95" customHeight="1" x14ac:dyDescent="0.2">
      <c r="A398" s="49">
        <v>30</v>
      </c>
      <c r="B398" s="50" t="s">
        <v>64</v>
      </c>
      <c r="C398" s="91">
        <f t="shared" si="20"/>
        <v>6173.9436000000005</v>
      </c>
      <c r="D398" s="105">
        <f t="shared" si="21"/>
        <v>377.82079999999951</v>
      </c>
      <c r="E398" s="106">
        <f t="shared" si="19"/>
        <v>6.1196023883340868E-2</v>
      </c>
      <c r="F398" s="66"/>
      <c r="G398" s="21"/>
    </row>
    <row r="399" spans="1:7" ht="12.95" customHeight="1" x14ac:dyDescent="0.2">
      <c r="A399" s="52"/>
      <c r="B399" s="53" t="s">
        <v>65</v>
      </c>
      <c r="C399" s="96">
        <f>SUM(C369:C398)</f>
        <v>130222.54380000001</v>
      </c>
      <c r="D399" s="107">
        <f>SUM(D369:D398)</f>
        <v>10690.32295</v>
      </c>
      <c r="E399" s="108">
        <f t="shared" si="19"/>
        <v>8.2092720953282433E-2</v>
      </c>
      <c r="F399" s="48"/>
      <c r="G399" s="21"/>
    </row>
    <row r="400" spans="1:7" ht="13.5" customHeight="1" x14ac:dyDescent="0.2">
      <c r="A400" s="6" t="s">
        <v>101</v>
      </c>
    </row>
    <row r="401" spans="1:8" ht="13.5" customHeight="1" x14ac:dyDescent="0.2">
      <c r="A401" s="6"/>
      <c r="E401" s="109" t="s">
        <v>102</v>
      </c>
    </row>
    <row r="402" spans="1:8" ht="29.25" customHeight="1" x14ac:dyDescent="0.2">
      <c r="A402" s="71" t="s">
        <v>103</v>
      </c>
      <c r="B402" s="71" t="s">
        <v>104</v>
      </c>
      <c r="C402" s="71" t="s">
        <v>105</v>
      </c>
      <c r="D402" s="110" t="s">
        <v>106</v>
      </c>
      <c r="E402" s="71" t="s">
        <v>107</v>
      </c>
      <c r="F402" s="111"/>
    </row>
    <row r="403" spans="1:8" ht="15.75" customHeight="1" x14ac:dyDescent="0.2">
      <c r="A403" s="112">
        <f>C440</f>
        <v>130222.54380000001</v>
      </c>
      <c r="B403" s="113">
        <f>D362</f>
        <v>9647.26</v>
      </c>
      <c r="C403" s="112">
        <f>E440</f>
        <v>116646.39460000001</v>
      </c>
      <c r="D403" s="112">
        <f>B403+C403</f>
        <v>126293.65460000001</v>
      </c>
      <c r="E403" s="114">
        <f>D403/A403</f>
        <v>0.96982942365160585</v>
      </c>
      <c r="F403" s="115"/>
    </row>
    <row r="404" spans="1:8" ht="13.5" customHeight="1" x14ac:dyDescent="0.2">
      <c r="A404" s="116" t="s">
        <v>108</v>
      </c>
      <c r="B404" s="117"/>
      <c r="C404" s="118"/>
      <c r="D404" s="118"/>
      <c r="E404" s="119"/>
      <c r="F404" s="120"/>
      <c r="G404" s="121"/>
      <c r="H404" s="1" t="s">
        <v>19</v>
      </c>
    </row>
    <row r="405" spans="1:8" ht="13.5" customHeight="1" x14ac:dyDescent="0.2"/>
    <row r="406" spans="1:8" ht="13.5" customHeight="1" x14ac:dyDescent="0.2">
      <c r="A406" s="6" t="s">
        <v>109</v>
      </c>
      <c r="H406" s="1" t="s">
        <v>19</v>
      </c>
    </row>
    <row r="407" spans="1:8" ht="13.5" customHeight="1" x14ac:dyDescent="0.2">
      <c r="G407" s="109" t="s">
        <v>102</v>
      </c>
    </row>
    <row r="408" spans="1:8" ht="30" customHeight="1" x14ac:dyDescent="0.2">
      <c r="A408" s="122" t="s">
        <v>28</v>
      </c>
      <c r="B408" s="122" t="s">
        <v>79</v>
      </c>
      <c r="C408" s="122" t="s">
        <v>103</v>
      </c>
      <c r="D408" s="123" t="s">
        <v>110</v>
      </c>
      <c r="E408" s="123" t="s">
        <v>111</v>
      </c>
      <c r="F408" s="122" t="s">
        <v>106</v>
      </c>
      <c r="G408" s="122" t="s">
        <v>107</v>
      </c>
    </row>
    <row r="409" spans="1:8" ht="14.25" customHeight="1" x14ac:dyDescent="0.2">
      <c r="A409" s="122">
        <v>1</v>
      </c>
      <c r="B409" s="122">
        <v>2</v>
      </c>
      <c r="C409" s="122">
        <v>3</v>
      </c>
      <c r="D409" s="123">
        <v>4</v>
      </c>
      <c r="E409" s="123">
        <v>5</v>
      </c>
      <c r="F409" s="122">
        <v>6</v>
      </c>
      <c r="G409" s="124">
        <v>7</v>
      </c>
    </row>
    <row r="410" spans="1:8" ht="12.95" customHeight="1" x14ac:dyDescent="0.2">
      <c r="A410" s="49">
        <v>1</v>
      </c>
      <c r="B410" s="50" t="s">
        <v>35</v>
      </c>
      <c r="C410" s="91">
        <f>C369</f>
        <v>3546.79585</v>
      </c>
      <c r="D410" s="91">
        <f>D332</f>
        <v>136.01</v>
      </c>
      <c r="E410" s="105">
        <v>3380.03</v>
      </c>
      <c r="F410" s="125">
        <f t="shared" ref="F410:F440" si="22">D410+E410</f>
        <v>3516.04</v>
      </c>
      <c r="G410" s="126">
        <f t="shared" ref="G410:G440" si="23">F410/C410</f>
        <v>0.99132855362960914</v>
      </c>
    </row>
    <row r="411" spans="1:8" ht="12.95" customHeight="1" x14ac:dyDescent="0.2">
      <c r="A411" s="49">
        <v>2</v>
      </c>
      <c r="B411" s="50" t="s">
        <v>36</v>
      </c>
      <c r="C411" s="91">
        <f t="shared" ref="C411:C439" si="24">C370</f>
        <v>8157.8109000000004</v>
      </c>
      <c r="D411" s="91">
        <f t="shared" ref="D411:D439" si="25">D333</f>
        <v>665.09</v>
      </c>
      <c r="E411" s="105">
        <v>7525.2899999999991</v>
      </c>
      <c r="F411" s="125">
        <f t="shared" si="22"/>
        <v>8190.3799999999992</v>
      </c>
      <c r="G411" s="126">
        <f t="shared" si="23"/>
        <v>1.0039923823191341</v>
      </c>
    </row>
    <row r="412" spans="1:8" ht="12.95" customHeight="1" x14ac:dyDescent="0.2">
      <c r="A412" s="49">
        <v>3</v>
      </c>
      <c r="B412" s="50" t="s">
        <v>37</v>
      </c>
      <c r="C412" s="91">
        <f t="shared" si="24"/>
        <v>4037.8811000000001</v>
      </c>
      <c r="D412" s="91">
        <f t="shared" si="25"/>
        <v>488.94</v>
      </c>
      <c r="E412" s="105">
        <v>3530.2780000000002</v>
      </c>
      <c r="F412" s="125">
        <f t="shared" si="22"/>
        <v>4019.2180000000003</v>
      </c>
      <c r="G412" s="126">
        <f t="shared" si="23"/>
        <v>0.99537799664284321</v>
      </c>
    </row>
    <row r="413" spans="1:8" ht="12.95" customHeight="1" x14ac:dyDescent="0.2">
      <c r="A413" s="49">
        <v>4</v>
      </c>
      <c r="B413" s="50" t="s">
        <v>38</v>
      </c>
      <c r="C413" s="91">
        <f t="shared" si="24"/>
        <v>5071.8309499999996</v>
      </c>
      <c r="D413" s="91">
        <f t="shared" si="25"/>
        <v>336.45</v>
      </c>
      <c r="E413" s="105">
        <v>4064.212</v>
      </c>
      <c r="F413" s="125">
        <f t="shared" si="22"/>
        <v>4400.6620000000003</v>
      </c>
      <c r="G413" s="126">
        <f t="shared" si="23"/>
        <v>0.86766732633310673</v>
      </c>
    </row>
    <row r="414" spans="1:8" ht="12.95" customHeight="1" x14ac:dyDescent="0.2">
      <c r="A414" s="49">
        <v>5</v>
      </c>
      <c r="B414" s="50" t="s">
        <v>39</v>
      </c>
      <c r="C414" s="91">
        <f t="shared" si="24"/>
        <v>5316.7581499999997</v>
      </c>
      <c r="D414" s="91">
        <f t="shared" si="25"/>
        <v>244.38</v>
      </c>
      <c r="E414" s="105">
        <v>4796.8999999999996</v>
      </c>
      <c r="F414" s="125">
        <f t="shared" si="22"/>
        <v>5041.28</v>
      </c>
      <c r="G414" s="126">
        <f t="shared" si="23"/>
        <v>0.9481868194437244</v>
      </c>
    </row>
    <row r="415" spans="1:8" ht="12.95" customHeight="1" x14ac:dyDescent="0.2">
      <c r="A415" s="49">
        <v>6</v>
      </c>
      <c r="B415" s="50" t="s">
        <v>40</v>
      </c>
      <c r="C415" s="91">
        <f t="shared" si="24"/>
        <v>1614.7915499999999</v>
      </c>
      <c r="D415" s="91">
        <f t="shared" si="25"/>
        <v>198.9</v>
      </c>
      <c r="E415" s="105">
        <v>1338.6100000000001</v>
      </c>
      <c r="F415" s="125">
        <f t="shared" si="22"/>
        <v>1537.5100000000002</v>
      </c>
      <c r="G415" s="126">
        <f t="shared" si="23"/>
        <v>0.95214146990055792</v>
      </c>
    </row>
    <row r="416" spans="1:8" ht="12.95" customHeight="1" x14ac:dyDescent="0.2">
      <c r="A416" s="49">
        <v>7</v>
      </c>
      <c r="B416" s="50" t="s">
        <v>41</v>
      </c>
      <c r="C416" s="91">
        <f t="shared" si="24"/>
        <v>5163.3201499999996</v>
      </c>
      <c r="D416" s="91">
        <f t="shared" si="25"/>
        <v>193.95999999999998</v>
      </c>
      <c r="E416" s="105">
        <v>4758.8500000000004</v>
      </c>
      <c r="F416" s="125">
        <f t="shared" si="22"/>
        <v>4952.8100000000004</v>
      </c>
      <c r="G416" s="126">
        <f t="shared" si="23"/>
        <v>0.9592296925457936</v>
      </c>
    </row>
    <row r="417" spans="1:7" ht="12.95" customHeight="1" x14ac:dyDescent="0.2">
      <c r="A417" s="49">
        <v>8</v>
      </c>
      <c r="B417" s="50" t="s">
        <v>42</v>
      </c>
      <c r="C417" s="91">
        <f t="shared" si="24"/>
        <v>1069.6444999999999</v>
      </c>
      <c r="D417" s="91">
        <f t="shared" si="25"/>
        <v>131.86000000000001</v>
      </c>
      <c r="E417" s="105">
        <v>831.43</v>
      </c>
      <c r="F417" s="125">
        <f t="shared" si="22"/>
        <v>963.29</v>
      </c>
      <c r="G417" s="126">
        <f t="shared" si="23"/>
        <v>0.90057023618594778</v>
      </c>
    </row>
    <row r="418" spans="1:7" ht="12.95" customHeight="1" x14ac:dyDescent="0.2">
      <c r="A418" s="49">
        <v>9</v>
      </c>
      <c r="B418" s="50" t="s">
        <v>43</v>
      </c>
      <c r="C418" s="91">
        <f t="shared" si="24"/>
        <v>3271.5037000000002</v>
      </c>
      <c r="D418" s="91">
        <f t="shared" si="25"/>
        <v>428.7</v>
      </c>
      <c r="E418" s="105">
        <v>2817.63</v>
      </c>
      <c r="F418" s="125">
        <f t="shared" si="22"/>
        <v>3246.33</v>
      </c>
      <c r="G418" s="126">
        <f t="shared" si="23"/>
        <v>0.99230515924527296</v>
      </c>
    </row>
    <row r="419" spans="1:7" ht="12.95" customHeight="1" x14ac:dyDescent="0.2">
      <c r="A419" s="49">
        <v>10</v>
      </c>
      <c r="B419" s="50" t="s">
        <v>44</v>
      </c>
      <c r="C419" s="91">
        <f t="shared" si="24"/>
        <v>2321.5025999999998</v>
      </c>
      <c r="D419" s="91">
        <f t="shared" si="25"/>
        <v>125.76000000000002</v>
      </c>
      <c r="E419" s="105">
        <v>1879.0576000000001</v>
      </c>
      <c r="F419" s="125">
        <f t="shared" si="22"/>
        <v>2004.8176000000001</v>
      </c>
      <c r="G419" s="126">
        <f t="shared" si="23"/>
        <v>0.86358619628511302</v>
      </c>
    </row>
    <row r="420" spans="1:7" ht="12.95" customHeight="1" x14ac:dyDescent="0.2">
      <c r="A420" s="49">
        <v>11</v>
      </c>
      <c r="B420" s="50" t="s">
        <v>45</v>
      </c>
      <c r="C420" s="91">
        <f t="shared" si="24"/>
        <v>9819.5659500000002</v>
      </c>
      <c r="D420" s="91">
        <f t="shared" si="25"/>
        <v>957.33999999999992</v>
      </c>
      <c r="E420" s="105">
        <v>8173.86</v>
      </c>
      <c r="F420" s="125">
        <f t="shared" si="22"/>
        <v>9131.1999999999989</v>
      </c>
      <c r="G420" s="126">
        <f t="shared" si="23"/>
        <v>0.92989853589200633</v>
      </c>
    </row>
    <row r="421" spans="1:7" ht="12.95" customHeight="1" x14ac:dyDescent="0.2">
      <c r="A421" s="49">
        <v>12</v>
      </c>
      <c r="B421" s="50" t="s">
        <v>46</v>
      </c>
      <c r="C421" s="91">
        <f t="shared" si="24"/>
        <v>2608.9479000000001</v>
      </c>
      <c r="D421" s="91">
        <f t="shared" si="25"/>
        <v>131.28000000000003</v>
      </c>
      <c r="E421" s="105">
        <v>2365.6400000000003</v>
      </c>
      <c r="F421" s="125">
        <f t="shared" si="22"/>
        <v>2496.9200000000005</v>
      </c>
      <c r="G421" s="126">
        <f t="shared" si="23"/>
        <v>0.95706012373800198</v>
      </c>
    </row>
    <row r="422" spans="1:7" ht="12.95" customHeight="1" x14ac:dyDescent="0.2">
      <c r="A422" s="49">
        <v>13</v>
      </c>
      <c r="B422" s="50" t="s">
        <v>47</v>
      </c>
      <c r="C422" s="91">
        <f t="shared" si="24"/>
        <v>5438.1940500000001</v>
      </c>
      <c r="D422" s="91">
        <f t="shared" si="25"/>
        <v>349.95</v>
      </c>
      <c r="E422" s="105">
        <v>5008.6099999999997</v>
      </c>
      <c r="F422" s="125">
        <f t="shared" si="22"/>
        <v>5358.5599999999995</v>
      </c>
      <c r="G422" s="126">
        <f t="shared" si="23"/>
        <v>0.98535652658440898</v>
      </c>
    </row>
    <row r="423" spans="1:7" ht="12.95" customHeight="1" x14ac:dyDescent="0.2">
      <c r="A423" s="49">
        <v>14</v>
      </c>
      <c r="B423" s="50" t="s">
        <v>48</v>
      </c>
      <c r="C423" s="91">
        <f t="shared" si="24"/>
        <v>1228.68705</v>
      </c>
      <c r="D423" s="91">
        <f t="shared" si="25"/>
        <v>173.38</v>
      </c>
      <c r="E423" s="105">
        <v>1054.7460000000001</v>
      </c>
      <c r="F423" s="125">
        <f t="shared" si="22"/>
        <v>1228.1260000000002</v>
      </c>
      <c r="G423" s="126">
        <f t="shared" si="23"/>
        <v>0.99954337436859952</v>
      </c>
    </row>
    <row r="424" spans="1:7" ht="12.95" customHeight="1" x14ac:dyDescent="0.2">
      <c r="A424" s="49">
        <v>15</v>
      </c>
      <c r="B424" s="50" t="s">
        <v>49</v>
      </c>
      <c r="C424" s="91">
        <f t="shared" si="24"/>
        <v>5929.1956499999997</v>
      </c>
      <c r="D424" s="91">
        <f t="shared" si="25"/>
        <v>208.36999999999998</v>
      </c>
      <c r="E424" s="105">
        <v>5516.51</v>
      </c>
      <c r="F424" s="125">
        <f t="shared" si="22"/>
        <v>5724.88</v>
      </c>
      <c r="G424" s="126">
        <f t="shared" si="23"/>
        <v>0.96554074750425889</v>
      </c>
    </row>
    <row r="425" spans="1:7" ht="12.95" customHeight="1" x14ac:dyDescent="0.2">
      <c r="A425" s="49">
        <v>16</v>
      </c>
      <c r="B425" s="50" t="s">
        <v>50</v>
      </c>
      <c r="C425" s="91">
        <f t="shared" si="24"/>
        <v>3407.9129499999999</v>
      </c>
      <c r="D425" s="91">
        <f t="shared" si="25"/>
        <v>387.36</v>
      </c>
      <c r="E425" s="105">
        <v>3250.21</v>
      </c>
      <c r="F425" s="125">
        <f t="shared" si="22"/>
        <v>3637.57</v>
      </c>
      <c r="G425" s="126">
        <f t="shared" si="23"/>
        <v>1.0673893533577494</v>
      </c>
    </row>
    <row r="426" spans="1:7" ht="12.95" customHeight="1" x14ac:dyDescent="0.2">
      <c r="A426" s="49">
        <v>17</v>
      </c>
      <c r="B426" s="50" t="s">
        <v>51</v>
      </c>
      <c r="C426" s="91">
        <f t="shared" si="24"/>
        <v>4141.8222000000005</v>
      </c>
      <c r="D426" s="91">
        <f t="shared" si="25"/>
        <v>715.51</v>
      </c>
      <c r="E426" s="105">
        <v>3973.98</v>
      </c>
      <c r="F426" s="125">
        <f t="shared" si="22"/>
        <v>4689.49</v>
      </c>
      <c r="G426" s="126">
        <f t="shared" si="23"/>
        <v>1.1322287084172757</v>
      </c>
    </row>
    <row r="427" spans="1:7" ht="12.95" customHeight="1" x14ac:dyDescent="0.2">
      <c r="A427" s="49">
        <v>18</v>
      </c>
      <c r="B427" s="50" t="s">
        <v>52</v>
      </c>
      <c r="C427" s="91">
        <f t="shared" si="24"/>
        <v>6569.2496000000001</v>
      </c>
      <c r="D427" s="91">
        <f t="shared" si="25"/>
        <v>190.39</v>
      </c>
      <c r="E427" s="105">
        <v>6271.96</v>
      </c>
      <c r="F427" s="125">
        <f t="shared" si="22"/>
        <v>6462.35</v>
      </c>
      <c r="G427" s="126">
        <f t="shared" si="23"/>
        <v>0.98372727381221747</v>
      </c>
    </row>
    <row r="428" spans="1:7" ht="12.95" customHeight="1" x14ac:dyDescent="0.2">
      <c r="A428" s="49">
        <v>19</v>
      </c>
      <c r="B428" s="50" t="s">
        <v>53</v>
      </c>
      <c r="C428" s="91">
        <f t="shared" si="24"/>
        <v>4202.9344999999994</v>
      </c>
      <c r="D428" s="91">
        <f t="shared" si="25"/>
        <v>694.84999999999991</v>
      </c>
      <c r="E428" s="105">
        <v>3450.94</v>
      </c>
      <c r="F428" s="125">
        <f t="shared" si="22"/>
        <v>4145.79</v>
      </c>
      <c r="G428" s="126">
        <f t="shared" si="23"/>
        <v>0.98640366629553722</v>
      </c>
    </row>
    <row r="429" spans="1:7" ht="12.95" customHeight="1" x14ac:dyDescent="0.2">
      <c r="A429" s="49">
        <v>20</v>
      </c>
      <c r="B429" s="50" t="s">
        <v>54</v>
      </c>
      <c r="C429" s="91">
        <f t="shared" si="24"/>
        <v>4974.1277499999997</v>
      </c>
      <c r="D429" s="91">
        <f t="shared" si="25"/>
        <v>78.099999999999994</v>
      </c>
      <c r="E429" s="105">
        <v>4601.3</v>
      </c>
      <c r="F429" s="125">
        <f t="shared" si="22"/>
        <v>4679.4000000000005</v>
      </c>
      <c r="G429" s="126">
        <f t="shared" si="23"/>
        <v>0.94074785272654105</v>
      </c>
    </row>
    <row r="430" spans="1:7" ht="12.95" customHeight="1" x14ac:dyDescent="0.2">
      <c r="A430" s="49">
        <v>21</v>
      </c>
      <c r="B430" s="50" t="s">
        <v>55</v>
      </c>
      <c r="C430" s="91">
        <f t="shared" si="24"/>
        <v>2780.56185</v>
      </c>
      <c r="D430" s="91">
        <f t="shared" si="25"/>
        <v>47.319999999999993</v>
      </c>
      <c r="E430" s="105">
        <v>2548.04</v>
      </c>
      <c r="F430" s="125">
        <f t="shared" si="22"/>
        <v>2595.36</v>
      </c>
      <c r="G430" s="126">
        <f t="shared" si="23"/>
        <v>0.93339409083815206</v>
      </c>
    </row>
    <row r="431" spans="1:7" ht="12.95" customHeight="1" x14ac:dyDescent="0.2">
      <c r="A431" s="49">
        <v>22</v>
      </c>
      <c r="B431" s="50" t="s">
        <v>56</v>
      </c>
      <c r="C431" s="91">
        <f t="shared" si="24"/>
        <v>10365.214899999999</v>
      </c>
      <c r="D431" s="91">
        <f t="shared" si="25"/>
        <v>349.36</v>
      </c>
      <c r="E431" s="105">
        <v>9852.510000000002</v>
      </c>
      <c r="F431" s="125">
        <f t="shared" si="22"/>
        <v>10201.870000000003</v>
      </c>
      <c r="G431" s="126">
        <f t="shared" si="23"/>
        <v>0.98424105032303799</v>
      </c>
    </row>
    <row r="432" spans="1:7" ht="12.95" customHeight="1" x14ac:dyDescent="0.2">
      <c r="A432" s="49">
        <v>23</v>
      </c>
      <c r="B432" s="50" t="s">
        <v>57</v>
      </c>
      <c r="C432" s="91">
        <f t="shared" si="24"/>
        <v>5426.1245500000005</v>
      </c>
      <c r="D432" s="91">
        <f t="shared" si="25"/>
        <v>245.48</v>
      </c>
      <c r="E432" s="105">
        <v>5007.0810000000001</v>
      </c>
      <c r="F432" s="125">
        <f t="shared" si="22"/>
        <v>5252.5609999999997</v>
      </c>
      <c r="G432" s="126">
        <f t="shared" si="23"/>
        <v>0.96801334941712669</v>
      </c>
    </row>
    <row r="433" spans="1:8" ht="12.95" customHeight="1" x14ac:dyDescent="0.2">
      <c r="A433" s="49">
        <v>24</v>
      </c>
      <c r="B433" s="50" t="s">
        <v>58</v>
      </c>
      <c r="C433" s="91">
        <f t="shared" si="24"/>
        <v>2737.6255000000001</v>
      </c>
      <c r="D433" s="91">
        <f t="shared" si="25"/>
        <v>63.19</v>
      </c>
      <c r="E433" s="105">
        <v>2229.0500000000002</v>
      </c>
      <c r="F433" s="125">
        <f t="shared" si="22"/>
        <v>2292.2400000000002</v>
      </c>
      <c r="G433" s="126">
        <f t="shared" si="23"/>
        <v>0.83730955895903225</v>
      </c>
    </row>
    <row r="434" spans="1:8" ht="12.95" customHeight="1" x14ac:dyDescent="0.2">
      <c r="A434" s="49">
        <v>25</v>
      </c>
      <c r="B434" s="50" t="s">
        <v>59</v>
      </c>
      <c r="C434" s="91">
        <f t="shared" si="24"/>
        <v>2615.9983999999999</v>
      </c>
      <c r="D434" s="91">
        <f t="shared" si="25"/>
        <v>206.73</v>
      </c>
      <c r="E434" s="105">
        <v>2319.58</v>
      </c>
      <c r="F434" s="125">
        <f t="shared" si="22"/>
        <v>2526.31</v>
      </c>
      <c r="G434" s="126">
        <f t="shared" si="23"/>
        <v>0.96571542245591591</v>
      </c>
    </row>
    <row r="435" spans="1:8" ht="12.95" customHeight="1" x14ac:dyDescent="0.2">
      <c r="A435" s="49">
        <v>26</v>
      </c>
      <c r="B435" s="50" t="s">
        <v>60</v>
      </c>
      <c r="C435" s="91">
        <f t="shared" si="24"/>
        <v>4232.3554000000004</v>
      </c>
      <c r="D435" s="91">
        <f t="shared" si="25"/>
        <v>695.93</v>
      </c>
      <c r="E435" s="105">
        <v>3297.88</v>
      </c>
      <c r="F435" s="125">
        <f t="shared" si="22"/>
        <v>3993.81</v>
      </c>
      <c r="G435" s="126">
        <f t="shared" si="23"/>
        <v>0.94363767277199817</v>
      </c>
    </row>
    <row r="436" spans="1:8" ht="12.95" customHeight="1" x14ac:dyDescent="0.2">
      <c r="A436" s="49">
        <v>27</v>
      </c>
      <c r="B436" s="50" t="s">
        <v>61</v>
      </c>
      <c r="C436" s="91">
        <f t="shared" si="24"/>
        <v>3556.0451499999999</v>
      </c>
      <c r="D436" s="91">
        <f t="shared" si="25"/>
        <v>81.5</v>
      </c>
      <c r="E436" s="105">
        <v>3147.8100000000004</v>
      </c>
      <c r="F436" s="125">
        <f t="shared" si="22"/>
        <v>3229.3100000000004</v>
      </c>
      <c r="G436" s="126">
        <f t="shared" si="23"/>
        <v>0.90811839101649217</v>
      </c>
    </row>
    <row r="437" spans="1:8" ht="12.95" customHeight="1" x14ac:dyDescent="0.2">
      <c r="A437" s="49">
        <v>28</v>
      </c>
      <c r="B437" s="50" t="s">
        <v>62</v>
      </c>
      <c r="C437" s="91">
        <f t="shared" si="24"/>
        <v>2780.6693999999998</v>
      </c>
      <c r="D437" s="91">
        <f t="shared" si="25"/>
        <v>526.72</v>
      </c>
      <c r="E437" s="105">
        <v>2720.38</v>
      </c>
      <c r="F437" s="125">
        <f t="shared" si="22"/>
        <v>3247.1000000000004</v>
      </c>
      <c r="G437" s="126">
        <f t="shared" si="23"/>
        <v>1.1677404009264822</v>
      </c>
    </row>
    <row r="438" spans="1:8" ht="12.95" customHeight="1" x14ac:dyDescent="0.2">
      <c r="A438" s="49">
        <v>29</v>
      </c>
      <c r="B438" s="50" t="s">
        <v>63</v>
      </c>
      <c r="C438" s="91">
        <f t="shared" si="24"/>
        <v>1661.528</v>
      </c>
      <c r="D438" s="91">
        <f t="shared" si="25"/>
        <v>250</v>
      </c>
      <c r="E438" s="105">
        <v>1578.96</v>
      </c>
      <c r="F438" s="125">
        <f t="shared" si="22"/>
        <v>1828.96</v>
      </c>
      <c r="G438" s="126">
        <f t="shared" si="23"/>
        <v>1.1007698937363679</v>
      </c>
    </row>
    <row r="439" spans="1:8" ht="12.95" customHeight="1" x14ac:dyDescent="0.2">
      <c r="A439" s="49">
        <v>30</v>
      </c>
      <c r="B439" s="50" t="s">
        <v>64</v>
      </c>
      <c r="C439" s="91">
        <f t="shared" si="24"/>
        <v>6173.9436000000005</v>
      </c>
      <c r="D439" s="91">
        <f t="shared" si="25"/>
        <v>344.45000000000005</v>
      </c>
      <c r="E439" s="105">
        <v>5355.0599999999995</v>
      </c>
      <c r="F439" s="125">
        <f t="shared" si="22"/>
        <v>5699.5099999999993</v>
      </c>
      <c r="G439" s="126">
        <f t="shared" si="23"/>
        <v>0.92315550145291236</v>
      </c>
    </row>
    <row r="440" spans="1:8" ht="12.95" customHeight="1" x14ac:dyDescent="0.2">
      <c r="A440" s="49"/>
      <c r="B440" s="53" t="s">
        <v>65</v>
      </c>
      <c r="C440" s="96">
        <f>SUM(C410:C439)</f>
        <v>130222.54380000001</v>
      </c>
      <c r="D440" s="96">
        <f>SUM(D410:D439)</f>
        <v>9647.26</v>
      </c>
      <c r="E440" s="107">
        <f>SUM(E410:E439)</f>
        <v>116646.39460000001</v>
      </c>
      <c r="F440" s="127">
        <f t="shared" si="22"/>
        <v>126293.65460000001</v>
      </c>
      <c r="G440" s="128">
        <f t="shared" si="23"/>
        <v>0.96982942365160585</v>
      </c>
    </row>
    <row r="441" spans="1:8" ht="5.25" customHeight="1" x14ac:dyDescent="0.2">
      <c r="A441" s="129"/>
    </row>
    <row r="442" spans="1:8" x14ac:dyDescent="0.2">
      <c r="A442" s="6" t="s">
        <v>112</v>
      </c>
      <c r="H442" s="21"/>
    </row>
    <row r="443" spans="1:8" ht="6.75" customHeight="1" x14ac:dyDescent="0.2">
      <c r="A443" s="6"/>
      <c r="G443" s="1" t="s">
        <v>19</v>
      </c>
    </row>
    <row r="444" spans="1:8" x14ac:dyDescent="0.2">
      <c r="A444" s="124" t="s">
        <v>103</v>
      </c>
      <c r="B444" s="124" t="s">
        <v>113</v>
      </c>
      <c r="C444" s="124" t="s">
        <v>114</v>
      </c>
      <c r="D444" s="124" t="s">
        <v>115</v>
      </c>
      <c r="E444" s="124" t="s">
        <v>116</v>
      </c>
    </row>
    <row r="445" spans="1:8" ht="18.75" customHeight="1" x14ac:dyDescent="0.2">
      <c r="A445" s="130">
        <f>C440</f>
        <v>130222.54380000001</v>
      </c>
      <c r="B445" s="130">
        <f>F440</f>
        <v>126293.65460000001</v>
      </c>
      <c r="C445" s="128">
        <f>B445/A445</f>
        <v>0.96982942365160585</v>
      </c>
      <c r="D445" s="130">
        <f>D481</f>
        <v>115603.33164999999</v>
      </c>
      <c r="E445" s="128">
        <f>D445/A445</f>
        <v>0.88773670269832328</v>
      </c>
      <c r="H445" s="1" t="s">
        <v>19</v>
      </c>
    </row>
    <row r="446" spans="1:8" ht="7.5" customHeight="1" x14ac:dyDescent="0.2">
      <c r="A446" s="6"/>
      <c r="G446" s="1" t="s">
        <v>19</v>
      </c>
    </row>
    <row r="447" spans="1:8" x14ac:dyDescent="0.2">
      <c r="A447" s="6" t="s">
        <v>117</v>
      </c>
    </row>
    <row r="448" spans="1:8" ht="6.75" customHeight="1" x14ac:dyDescent="0.2">
      <c r="A448" s="6"/>
    </row>
    <row r="449" spans="1:7" x14ac:dyDescent="0.2">
      <c r="A449" s="71" t="s">
        <v>28</v>
      </c>
      <c r="B449" s="71" t="s">
        <v>79</v>
      </c>
      <c r="C449" s="122" t="s">
        <v>103</v>
      </c>
      <c r="D449" s="71" t="s">
        <v>115</v>
      </c>
      <c r="E449" s="131" t="s">
        <v>116</v>
      </c>
    </row>
    <row r="450" spans="1:7" x14ac:dyDescent="0.2">
      <c r="A450" s="132">
        <v>1</v>
      </c>
      <c r="B450" s="132">
        <v>2</v>
      </c>
      <c r="C450" s="133">
        <v>3</v>
      </c>
      <c r="D450" s="132">
        <v>4</v>
      </c>
      <c r="E450" s="134">
        <v>5</v>
      </c>
    </row>
    <row r="451" spans="1:7" ht="12.95" customHeight="1" x14ac:dyDescent="0.2">
      <c r="A451" s="49">
        <v>1</v>
      </c>
      <c r="B451" s="50" t="s">
        <v>35</v>
      </c>
      <c r="C451" s="91">
        <f>C410</f>
        <v>3546.79585</v>
      </c>
      <c r="D451" s="105">
        <v>3343.056</v>
      </c>
      <c r="E451" s="92">
        <f t="shared" ref="E451:E481" si="26">D451/C451</f>
        <v>0.94255664588081667</v>
      </c>
      <c r="F451" s="66"/>
      <c r="G451" s="21"/>
    </row>
    <row r="452" spans="1:7" ht="12.95" customHeight="1" x14ac:dyDescent="0.2">
      <c r="A452" s="49">
        <v>2</v>
      </c>
      <c r="B452" s="50" t="s">
        <v>36</v>
      </c>
      <c r="C452" s="91">
        <f t="shared" ref="C452:C480" si="27">C411</f>
        <v>8157.8109000000004</v>
      </c>
      <c r="D452" s="105">
        <v>7347.4346500000001</v>
      </c>
      <c r="E452" s="92">
        <f t="shared" si="26"/>
        <v>0.90066253558292209</v>
      </c>
      <c r="F452" s="66"/>
      <c r="G452" s="21" t="s">
        <v>19</v>
      </c>
    </row>
    <row r="453" spans="1:7" ht="12.95" customHeight="1" x14ac:dyDescent="0.2">
      <c r="A453" s="49">
        <v>3</v>
      </c>
      <c r="B453" s="50" t="s">
        <v>37</v>
      </c>
      <c r="C453" s="91">
        <f t="shared" si="27"/>
        <v>4037.8811000000001</v>
      </c>
      <c r="D453" s="105">
        <v>3650.2186499999998</v>
      </c>
      <c r="E453" s="92">
        <f t="shared" si="26"/>
        <v>0.90399359456126627</v>
      </c>
      <c r="F453" s="66"/>
      <c r="G453" s="21"/>
    </row>
    <row r="454" spans="1:7" ht="12.95" customHeight="1" x14ac:dyDescent="0.2">
      <c r="A454" s="49">
        <v>4</v>
      </c>
      <c r="B454" s="50" t="s">
        <v>38</v>
      </c>
      <c r="C454" s="91">
        <f t="shared" si="27"/>
        <v>5071.8309499999996</v>
      </c>
      <c r="D454" s="105">
        <v>4389.6656000000003</v>
      </c>
      <c r="E454" s="92">
        <f t="shared" si="26"/>
        <v>0.86549919413224929</v>
      </c>
      <c r="F454" s="66"/>
      <c r="G454" s="21"/>
    </row>
    <row r="455" spans="1:7" ht="12.95" customHeight="1" x14ac:dyDescent="0.2">
      <c r="A455" s="49">
        <v>5</v>
      </c>
      <c r="B455" s="50" t="s">
        <v>39</v>
      </c>
      <c r="C455" s="91">
        <f t="shared" si="27"/>
        <v>5316.7581499999997</v>
      </c>
      <c r="D455" s="105">
        <v>4421.2445500000003</v>
      </c>
      <c r="E455" s="92">
        <f t="shared" si="26"/>
        <v>0.83156773832189468</v>
      </c>
      <c r="F455" s="66"/>
      <c r="G455" s="21"/>
    </row>
    <row r="456" spans="1:7" ht="12.95" customHeight="1" x14ac:dyDescent="0.2">
      <c r="A456" s="49">
        <v>6</v>
      </c>
      <c r="B456" s="50" t="s">
        <v>40</v>
      </c>
      <c r="C456" s="91">
        <f t="shared" si="27"/>
        <v>1614.7915499999999</v>
      </c>
      <c r="D456" s="105">
        <v>1321.0212000000001</v>
      </c>
      <c r="E456" s="92">
        <f t="shared" si="26"/>
        <v>0.81807537325792934</v>
      </c>
      <c r="F456" s="66"/>
      <c r="G456" s="21"/>
    </row>
    <row r="457" spans="1:7" ht="12.95" customHeight="1" x14ac:dyDescent="0.2">
      <c r="A457" s="49">
        <v>7</v>
      </c>
      <c r="B457" s="50" t="s">
        <v>41</v>
      </c>
      <c r="C457" s="91">
        <f t="shared" si="27"/>
        <v>5163.3201499999996</v>
      </c>
      <c r="D457" s="105">
        <v>4507.1718999999994</v>
      </c>
      <c r="E457" s="92">
        <f t="shared" si="26"/>
        <v>0.87292125397260123</v>
      </c>
      <c r="F457" s="66"/>
      <c r="G457" s="21"/>
    </row>
    <row r="458" spans="1:7" ht="12.95" customHeight="1" x14ac:dyDescent="0.2">
      <c r="A458" s="49">
        <v>8</v>
      </c>
      <c r="B458" s="50" t="s">
        <v>42</v>
      </c>
      <c r="C458" s="91">
        <f t="shared" si="27"/>
        <v>1069.6444999999999</v>
      </c>
      <c r="D458" s="105">
        <v>962.34145000000001</v>
      </c>
      <c r="E458" s="92">
        <f t="shared" si="26"/>
        <v>0.89968344622909768</v>
      </c>
      <c r="F458" s="66"/>
      <c r="G458" s="21"/>
    </row>
    <row r="459" spans="1:7" ht="12.95" customHeight="1" x14ac:dyDescent="0.2">
      <c r="A459" s="49">
        <v>9</v>
      </c>
      <c r="B459" s="50" t="s">
        <v>43</v>
      </c>
      <c r="C459" s="91">
        <f t="shared" si="27"/>
        <v>3271.5037000000002</v>
      </c>
      <c r="D459" s="105">
        <v>3035.5875500000002</v>
      </c>
      <c r="E459" s="92">
        <f t="shared" si="26"/>
        <v>0.92788754908025928</v>
      </c>
      <c r="F459" s="66"/>
      <c r="G459" s="21"/>
    </row>
    <row r="460" spans="1:7" ht="12.95" customHeight="1" x14ac:dyDescent="0.2">
      <c r="A460" s="49">
        <v>10</v>
      </c>
      <c r="B460" s="50" t="s">
        <v>44</v>
      </c>
      <c r="C460" s="91">
        <f t="shared" si="27"/>
        <v>2321.5025999999998</v>
      </c>
      <c r="D460" s="105">
        <v>1861.7694000000001</v>
      </c>
      <c r="E460" s="92">
        <f t="shared" si="26"/>
        <v>0.80196739818426233</v>
      </c>
      <c r="F460" s="66"/>
      <c r="G460" s="21"/>
    </row>
    <row r="461" spans="1:7" ht="12.95" customHeight="1" x14ac:dyDescent="0.2">
      <c r="A461" s="49">
        <v>11</v>
      </c>
      <c r="B461" s="50" t="s">
        <v>45</v>
      </c>
      <c r="C461" s="91">
        <f t="shared" si="27"/>
        <v>9819.5659500000002</v>
      </c>
      <c r="D461" s="105">
        <v>8655.5963000000011</v>
      </c>
      <c r="E461" s="92">
        <f t="shared" si="26"/>
        <v>0.88146424639064636</v>
      </c>
      <c r="F461" s="66"/>
      <c r="G461" s="21"/>
    </row>
    <row r="462" spans="1:7" ht="12.95" customHeight="1" x14ac:dyDescent="0.2">
      <c r="A462" s="49">
        <v>12</v>
      </c>
      <c r="B462" s="50" t="s">
        <v>46</v>
      </c>
      <c r="C462" s="91">
        <f t="shared" si="27"/>
        <v>2608.9479000000001</v>
      </c>
      <c r="D462" s="105">
        <v>2282.5219999999999</v>
      </c>
      <c r="E462" s="92">
        <f t="shared" si="26"/>
        <v>0.8748821699352447</v>
      </c>
      <c r="F462" s="66"/>
      <c r="G462" s="21"/>
    </row>
    <row r="463" spans="1:7" ht="12.95" customHeight="1" x14ac:dyDescent="0.2">
      <c r="A463" s="49">
        <v>13</v>
      </c>
      <c r="B463" s="50" t="s">
        <v>47</v>
      </c>
      <c r="C463" s="91">
        <f t="shared" si="27"/>
        <v>5438.1940500000001</v>
      </c>
      <c r="D463" s="105">
        <v>4899.0439499999993</v>
      </c>
      <c r="E463" s="92">
        <f t="shared" si="26"/>
        <v>0.90085861316405202</v>
      </c>
      <c r="F463" s="66"/>
      <c r="G463" s="21"/>
    </row>
    <row r="464" spans="1:7" ht="12.95" customHeight="1" x14ac:dyDescent="0.2">
      <c r="A464" s="49">
        <v>14</v>
      </c>
      <c r="B464" s="50" t="s">
        <v>48</v>
      </c>
      <c r="C464" s="91">
        <f t="shared" si="27"/>
        <v>1228.68705</v>
      </c>
      <c r="D464" s="105">
        <v>1067.2411</v>
      </c>
      <c r="E464" s="92">
        <f t="shared" si="26"/>
        <v>0.86860287165881656</v>
      </c>
      <c r="F464" s="66"/>
      <c r="G464" s="21"/>
    </row>
    <row r="465" spans="1:8" ht="12.95" customHeight="1" x14ac:dyDescent="0.2">
      <c r="A465" s="49">
        <v>15</v>
      </c>
      <c r="B465" s="50" t="s">
        <v>49</v>
      </c>
      <c r="C465" s="91">
        <f t="shared" si="27"/>
        <v>5929.1956499999997</v>
      </c>
      <c r="D465" s="105">
        <v>5170.9024000000009</v>
      </c>
      <c r="E465" s="92">
        <f t="shared" si="26"/>
        <v>0.87210858019164894</v>
      </c>
      <c r="F465" s="66"/>
      <c r="G465" s="21"/>
    </row>
    <row r="466" spans="1:8" ht="12.95" customHeight="1" x14ac:dyDescent="0.2">
      <c r="A466" s="49">
        <v>16</v>
      </c>
      <c r="B466" s="50" t="s">
        <v>50</v>
      </c>
      <c r="C466" s="91">
        <f t="shared" si="27"/>
        <v>3407.9129499999999</v>
      </c>
      <c r="D466" s="105">
        <v>2799.7775499999998</v>
      </c>
      <c r="E466" s="92">
        <f t="shared" si="26"/>
        <v>0.82155195601460418</v>
      </c>
      <c r="F466" s="66"/>
      <c r="G466" s="21"/>
    </row>
    <row r="467" spans="1:8" ht="12.95" customHeight="1" x14ac:dyDescent="0.2">
      <c r="A467" s="49">
        <v>17</v>
      </c>
      <c r="B467" s="50" t="s">
        <v>51</v>
      </c>
      <c r="C467" s="91">
        <f t="shared" si="27"/>
        <v>4141.8222000000005</v>
      </c>
      <c r="D467" s="105">
        <v>3727.7417</v>
      </c>
      <c r="E467" s="92">
        <f t="shared" si="26"/>
        <v>0.90002455923868474</v>
      </c>
      <c r="F467" s="66"/>
      <c r="G467" s="21"/>
    </row>
    <row r="468" spans="1:8" ht="12.95" customHeight="1" x14ac:dyDescent="0.2">
      <c r="A468" s="49">
        <v>18</v>
      </c>
      <c r="B468" s="50" t="s">
        <v>52</v>
      </c>
      <c r="C468" s="91">
        <f t="shared" si="27"/>
        <v>6569.2496000000001</v>
      </c>
      <c r="D468" s="105">
        <v>5728.5007500000002</v>
      </c>
      <c r="E468" s="92">
        <f t="shared" si="26"/>
        <v>0.87201752084438988</v>
      </c>
      <c r="F468" s="66"/>
      <c r="G468" s="21"/>
    </row>
    <row r="469" spans="1:8" ht="12.95" customHeight="1" x14ac:dyDescent="0.2">
      <c r="A469" s="49">
        <v>19</v>
      </c>
      <c r="B469" s="50" t="s">
        <v>53</v>
      </c>
      <c r="C469" s="91">
        <f t="shared" si="27"/>
        <v>4202.9344999999994</v>
      </c>
      <c r="D469" s="105">
        <v>3768.9052000000001</v>
      </c>
      <c r="E469" s="92">
        <f t="shared" si="26"/>
        <v>0.89673184295401243</v>
      </c>
      <c r="F469" s="66"/>
      <c r="G469" s="21"/>
    </row>
    <row r="470" spans="1:8" ht="12.95" customHeight="1" x14ac:dyDescent="0.2">
      <c r="A470" s="49">
        <v>20</v>
      </c>
      <c r="B470" s="50" t="s">
        <v>54</v>
      </c>
      <c r="C470" s="91">
        <f t="shared" si="27"/>
        <v>4974.1277499999997</v>
      </c>
      <c r="D470" s="105">
        <v>4575.3902500000004</v>
      </c>
      <c r="E470" s="92">
        <f t="shared" si="26"/>
        <v>0.91983770420854205</v>
      </c>
      <c r="F470" s="66"/>
      <c r="G470" s="21"/>
    </row>
    <row r="471" spans="1:8" ht="12.95" customHeight="1" x14ac:dyDescent="0.2">
      <c r="A471" s="49">
        <v>21</v>
      </c>
      <c r="B471" s="50" t="s">
        <v>55</v>
      </c>
      <c r="C471" s="91">
        <f t="shared" si="27"/>
        <v>2780.56185</v>
      </c>
      <c r="D471" s="105">
        <v>2568.7381</v>
      </c>
      <c r="E471" s="92">
        <f t="shared" si="26"/>
        <v>0.92381980282150533</v>
      </c>
      <c r="F471" s="66"/>
      <c r="G471" s="21"/>
    </row>
    <row r="472" spans="1:8" ht="12.95" customHeight="1" x14ac:dyDescent="0.2">
      <c r="A472" s="49">
        <v>22</v>
      </c>
      <c r="B472" s="50" t="s">
        <v>56</v>
      </c>
      <c r="C472" s="91">
        <f t="shared" si="27"/>
        <v>10365.214899999999</v>
      </c>
      <c r="D472" s="105">
        <v>9675.2340000000004</v>
      </c>
      <c r="E472" s="92">
        <f t="shared" si="26"/>
        <v>0.93343303475550721</v>
      </c>
      <c r="F472" s="66"/>
      <c r="G472" s="21"/>
    </row>
    <row r="473" spans="1:8" ht="12.95" customHeight="1" x14ac:dyDescent="0.2">
      <c r="A473" s="49">
        <v>23</v>
      </c>
      <c r="B473" s="50" t="s">
        <v>57</v>
      </c>
      <c r="C473" s="91">
        <f t="shared" si="27"/>
        <v>5426.1245500000005</v>
      </c>
      <c r="D473" s="105">
        <v>4811.0779000000002</v>
      </c>
      <c r="E473" s="92">
        <f t="shared" si="26"/>
        <v>0.8866508418056861</v>
      </c>
      <c r="F473" s="66"/>
      <c r="G473" s="21"/>
    </row>
    <row r="474" spans="1:8" ht="12.95" customHeight="1" x14ac:dyDescent="0.2">
      <c r="A474" s="49">
        <v>24</v>
      </c>
      <c r="B474" s="50" t="s">
        <v>58</v>
      </c>
      <c r="C474" s="91">
        <f t="shared" si="27"/>
        <v>2737.6255000000001</v>
      </c>
      <c r="D474" s="105">
        <v>2268.0406000000003</v>
      </c>
      <c r="E474" s="92">
        <f t="shared" si="26"/>
        <v>0.82847000073603938</v>
      </c>
      <c r="F474" s="66"/>
      <c r="G474" s="21"/>
    </row>
    <row r="475" spans="1:8" ht="12.95" customHeight="1" x14ac:dyDescent="0.2">
      <c r="A475" s="49">
        <v>25</v>
      </c>
      <c r="B475" s="50" t="s">
        <v>59</v>
      </c>
      <c r="C475" s="91">
        <f t="shared" si="27"/>
        <v>2615.9983999999999</v>
      </c>
      <c r="D475" s="105">
        <v>2271.0390500000003</v>
      </c>
      <c r="E475" s="92">
        <f t="shared" si="26"/>
        <v>0.86813472439432704</v>
      </c>
      <c r="F475" s="66"/>
      <c r="G475" s="21"/>
    </row>
    <row r="476" spans="1:8" ht="12.95" customHeight="1" x14ac:dyDescent="0.2">
      <c r="A476" s="49">
        <v>26</v>
      </c>
      <c r="B476" s="50" t="s">
        <v>60</v>
      </c>
      <c r="C476" s="91">
        <f t="shared" si="27"/>
        <v>4232.3554000000004</v>
      </c>
      <c r="D476" s="105">
        <v>3989.5758000000001</v>
      </c>
      <c r="E476" s="92">
        <f t="shared" si="26"/>
        <v>0.9426372369390339</v>
      </c>
      <c r="F476" s="66"/>
      <c r="G476" s="21"/>
    </row>
    <row r="477" spans="1:8" ht="12.95" customHeight="1" x14ac:dyDescent="0.2">
      <c r="A477" s="49">
        <v>27</v>
      </c>
      <c r="B477" s="50" t="s">
        <v>61</v>
      </c>
      <c r="C477" s="91">
        <f t="shared" si="27"/>
        <v>3556.0451499999999</v>
      </c>
      <c r="D477" s="105">
        <v>3218.1139000000003</v>
      </c>
      <c r="E477" s="92">
        <f t="shared" si="26"/>
        <v>0.90496992143083455</v>
      </c>
      <c r="F477" s="66"/>
      <c r="G477" s="21"/>
    </row>
    <row r="478" spans="1:8" ht="12.95" customHeight="1" x14ac:dyDescent="0.2">
      <c r="A478" s="49">
        <v>28</v>
      </c>
      <c r="B478" s="50" t="s">
        <v>62</v>
      </c>
      <c r="C478" s="91">
        <f t="shared" si="27"/>
        <v>2780.6693999999998</v>
      </c>
      <c r="D478" s="105">
        <v>2379.7482499999996</v>
      </c>
      <c r="E478" s="92">
        <f t="shared" si="26"/>
        <v>0.85581847665889366</v>
      </c>
      <c r="F478" s="66"/>
      <c r="G478" s="21"/>
    </row>
    <row r="479" spans="1:8" ht="12.95" customHeight="1" x14ac:dyDescent="0.2">
      <c r="A479" s="49">
        <v>29</v>
      </c>
      <c r="B479" s="50" t="s">
        <v>63</v>
      </c>
      <c r="C479" s="91">
        <f t="shared" si="27"/>
        <v>1661.528</v>
      </c>
      <c r="D479" s="105">
        <v>1584.9427000000001</v>
      </c>
      <c r="E479" s="92">
        <f t="shared" si="26"/>
        <v>0.95390670515332876</v>
      </c>
      <c r="F479" s="66"/>
      <c r="G479" s="21"/>
      <c r="H479" s="1" t="s">
        <v>19</v>
      </c>
    </row>
    <row r="480" spans="1:8" ht="12.95" customHeight="1" x14ac:dyDescent="0.2">
      <c r="A480" s="49">
        <v>30</v>
      </c>
      <c r="B480" s="50" t="s">
        <v>64</v>
      </c>
      <c r="C480" s="91">
        <f t="shared" si="27"/>
        <v>6173.9436000000005</v>
      </c>
      <c r="D480" s="105">
        <v>5321.6891999999998</v>
      </c>
      <c r="E480" s="92">
        <f t="shared" si="26"/>
        <v>0.86195947756957148</v>
      </c>
      <c r="F480" s="66"/>
      <c r="G480" s="21" t="s">
        <v>19</v>
      </c>
    </row>
    <row r="481" spans="1:8" ht="12.95" customHeight="1" x14ac:dyDescent="0.2">
      <c r="A481" s="52"/>
      <c r="B481" s="53" t="s">
        <v>65</v>
      </c>
      <c r="C481" s="96">
        <f>SUM(C451:C480)</f>
        <v>130222.54380000001</v>
      </c>
      <c r="D481" s="107">
        <f>SUM(D451:D480)</f>
        <v>115603.33164999999</v>
      </c>
      <c r="E481" s="54">
        <f t="shared" si="26"/>
        <v>0.88773670269832328</v>
      </c>
      <c r="F481" s="48"/>
      <c r="G481" s="21"/>
    </row>
    <row r="482" spans="1:8" ht="14.25" customHeight="1" x14ac:dyDescent="0.2">
      <c r="A482" s="45"/>
      <c r="B482" s="46"/>
      <c r="C482" s="98"/>
      <c r="D482" s="98"/>
      <c r="E482" s="135"/>
      <c r="F482" s="99"/>
      <c r="G482" s="99"/>
      <c r="H482" s="99"/>
    </row>
    <row r="483" spans="1:8" x14ac:dyDescent="0.2">
      <c r="A483" s="6" t="s">
        <v>118</v>
      </c>
      <c r="F483" s="136"/>
      <c r="G483" s="136"/>
      <c r="H483" s="137"/>
    </row>
    <row r="484" spans="1:8" ht="6.75" customHeight="1" x14ac:dyDescent="0.2">
      <c r="A484" s="6"/>
      <c r="F484" s="99"/>
      <c r="G484" s="99"/>
      <c r="H484" s="99"/>
    </row>
    <row r="485" spans="1:8" ht="28.5" x14ac:dyDescent="0.25">
      <c r="A485" s="138" t="s">
        <v>103</v>
      </c>
      <c r="B485" s="138" t="s">
        <v>119</v>
      </c>
      <c r="C485" s="138" t="s">
        <v>120</v>
      </c>
      <c r="D485" s="138" t="s">
        <v>121</v>
      </c>
      <c r="F485" s="99"/>
      <c r="G485" s="139"/>
      <c r="H485" s="139"/>
    </row>
    <row r="486" spans="1:8" ht="18.75" customHeight="1" x14ac:dyDescent="0.2">
      <c r="A486" s="130">
        <f>C522</f>
        <v>3906.6763139999998</v>
      </c>
      <c r="B486" s="130">
        <f>D522</f>
        <v>3499.3918380000009</v>
      </c>
      <c r="C486" s="140">
        <f>E522</f>
        <v>3499.3918380000009</v>
      </c>
      <c r="D486" s="126">
        <f>C486/B486</f>
        <v>1</v>
      </c>
    </row>
    <row r="487" spans="1:8" ht="7.5" customHeight="1" x14ac:dyDescent="0.2">
      <c r="A487" s="6"/>
    </row>
    <row r="488" spans="1:8" x14ac:dyDescent="0.2">
      <c r="A488" s="6" t="s">
        <v>122</v>
      </c>
    </row>
    <row r="489" spans="1:8" ht="6.75" customHeight="1" x14ac:dyDescent="0.2">
      <c r="A489" s="6"/>
    </row>
    <row r="490" spans="1:8" ht="33" customHeight="1" x14ac:dyDescent="0.2">
      <c r="A490" s="138" t="s">
        <v>28</v>
      </c>
      <c r="B490" s="138" t="s">
        <v>79</v>
      </c>
      <c r="C490" s="88" t="s">
        <v>103</v>
      </c>
      <c r="D490" s="138" t="s">
        <v>123</v>
      </c>
      <c r="E490" s="138" t="s">
        <v>124</v>
      </c>
      <c r="F490" s="138" t="s">
        <v>125</v>
      </c>
      <c r="G490" s="138" t="s">
        <v>126</v>
      </c>
    </row>
    <row r="491" spans="1:8" x14ac:dyDescent="0.2">
      <c r="A491" s="141">
        <v>1</v>
      </c>
      <c r="B491" s="141">
        <v>2</v>
      </c>
      <c r="C491" s="142">
        <v>3</v>
      </c>
      <c r="D491" s="141">
        <v>4</v>
      </c>
      <c r="E491" s="143">
        <v>5</v>
      </c>
      <c r="F491" s="142">
        <v>6</v>
      </c>
      <c r="G491" s="141">
        <v>7</v>
      </c>
    </row>
    <row r="492" spans="1:8" ht="12.95" customHeight="1" x14ac:dyDescent="0.2">
      <c r="A492" s="32">
        <v>1</v>
      </c>
      <c r="B492" s="50" t="s">
        <v>35</v>
      </c>
      <c r="C492" s="144">
        <v>106.40387550000001</v>
      </c>
      <c r="D492" s="144">
        <v>101.40089999999999</v>
      </c>
      <c r="E492" s="144">
        <v>101.40089999999999</v>
      </c>
      <c r="F492" s="145">
        <f t="shared" ref="F492:F521" si="28">D492-E492</f>
        <v>0</v>
      </c>
      <c r="G492" s="146">
        <f t="shared" ref="G492:G521" si="29">E492/D492</f>
        <v>1</v>
      </c>
      <c r="H492" s="58"/>
    </row>
    <row r="493" spans="1:8" ht="12.95" customHeight="1" x14ac:dyDescent="0.2">
      <c r="A493" s="32">
        <v>2</v>
      </c>
      <c r="B493" s="50" t="s">
        <v>36</v>
      </c>
      <c r="C493" s="144">
        <v>244.73432700000004</v>
      </c>
      <c r="D493" s="144">
        <v>225.75869999999998</v>
      </c>
      <c r="E493" s="144">
        <v>225.75869999999998</v>
      </c>
      <c r="F493" s="145">
        <f t="shared" si="28"/>
        <v>0</v>
      </c>
      <c r="G493" s="146">
        <f t="shared" si="29"/>
        <v>1</v>
      </c>
      <c r="H493" s="58"/>
    </row>
    <row r="494" spans="1:8" ht="12.95" customHeight="1" x14ac:dyDescent="0.2">
      <c r="A494" s="32">
        <v>3</v>
      </c>
      <c r="B494" s="50" t="s">
        <v>37</v>
      </c>
      <c r="C494" s="144">
        <v>121.13643300000001</v>
      </c>
      <c r="D494" s="144">
        <v>105.90834</v>
      </c>
      <c r="E494" s="144">
        <v>105.90834</v>
      </c>
      <c r="F494" s="145">
        <f t="shared" si="28"/>
        <v>0</v>
      </c>
      <c r="G494" s="146">
        <f t="shared" si="29"/>
        <v>1</v>
      </c>
      <c r="H494" s="58"/>
    </row>
    <row r="495" spans="1:8" ht="12.95" customHeight="1" x14ac:dyDescent="0.2">
      <c r="A495" s="32">
        <v>4</v>
      </c>
      <c r="B495" s="50" t="s">
        <v>38</v>
      </c>
      <c r="C495" s="144">
        <v>152.15492849999998</v>
      </c>
      <c r="D495" s="144">
        <v>121.92636</v>
      </c>
      <c r="E495" s="144">
        <v>121.92636</v>
      </c>
      <c r="F495" s="145">
        <f t="shared" si="28"/>
        <v>0</v>
      </c>
      <c r="G495" s="146">
        <f t="shared" si="29"/>
        <v>1</v>
      </c>
      <c r="H495" s="58"/>
    </row>
    <row r="496" spans="1:8" ht="12.95" customHeight="1" x14ac:dyDescent="0.2">
      <c r="A496" s="32">
        <v>5</v>
      </c>
      <c r="B496" s="50" t="s">
        <v>39</v>
      </c>
      <c r="C496" s="144">
        <v>159.50274450000001</v>
      </c>
      <c r="D496" s="144">
        <v>143.90699999999998</v>
      </c>
      <c r="E496" s="144">
        <v>143.90699999999998</v>
      </c>
      <c r="F496" s="145">
        <f t="shared" si="28"/>
        <v>0</v>
      </c>
      <c r="G496" s="146">
        <f t="shared" si="29"/>
        <v>1</v>
      </c>
      <c r="H496" s="58"/>
    </row>
    <row r="497" spans="1:8" ht="12.95" customHeight="1" x14ac:dyDescent="0.2">
      <c r="A497" s="32">
        <v>6</v>
      </c>
      <c r="B497" s="50" t="s">
        <v>40</v>
      </c>
      <c r="C497" s="144">
        <v>48.443746499999996</v>
      </c>
      <c r="D497" s="144">
        <v>40.158300000000004</v>
      </c>
      <c r="E497" s="144">
        <v>40.158300000000004</v>
      </c>
      <c r="F497" s="145">
        <f t="shared" si="28"/>
        <v>0</v>
      </c>
      <c r="G497" s="146">
        <f t="shared" si="29"/>
        <v>1</v>
      </c>
      <c r="H497" s="58"/>
    </row>
    <row r="498" spans="1:8" ht="12.95" customHeight="1" x14ac:dyDescent="0.2">
      <c r="A498" s="32">
        <v>7</v>
      </c>
      <c r="B498" s="50" t="s">
        <v>41</v>
      </c>
      <c r="C498" s="144">
        <v>154.89960449999998</v>
      </c>
      <c r="D498" s="144">
        <v>142.76550000000003</v>
      </c>
      <c r="E498" s="144">
        <v>142.76550000000003</v>
      </c>
      <c r="F498" s="145">
        <f t="shared" si="28"/>
        <v>0</v>
      </c>
      <c r="G498" s="146">
        <f t="shared" si="29"/>
        <v>1</v>
      </c>
      <c r="H498" s="58"/>
    </row>
    <row r="499" spans="1:8" ht="12.95" customHeight="1" x14ac:dyDescent="0.2">
      <c r="A499" s="32">
        <v>8</v>
      </c>
      <c r="B499" s="50" t="s">
        <v>42</v>
      </c>
      <c r="C499" s="144">
        <v>32.089334999999998</v>
      </c>
      <c r="D499" s="144">
        <v>24.942900000000002</v>
      </c>
      <c r="E499" s="144">
        <v>24.942900000000002</v>
      </c>
      <c r="F499" s="145">
        <f t="shared" si="28"/>
        <v>0</v>
      </c>
      <c r="G499" s="146">
        <f t="shared" si="29"/>
        <v>1</v>
      </c>
      <c r="H499" s="58"/>
    </row>
    <row r="500" spans="1:8" ht="12.95" customHeight="1" x14ac:dyDescent="0.2">
      <c r="A500" s="32">
        <v>9</v>
      </c>
      <c r="B500" s="50" t="s">
        <v>43</v>
      </c>
      <c r="C500" s="144">
        <v>98.145111000000014</v>
      </c>
      <c r="D500" s="144">
        <v>84.528899999999993</v>
      </c>
      <c r="E500" s="144">
        <v>84.528899999999993</v>
      </c>
      <c r="F500" s="145">
        <f t="shared" si="28"/>
        <v>0</v>
      </c>
      <c r="G500" s="146">
        <f t="shared" si="29"/>
        <v>1</v>
      </c>
      <c r="H500" s="58"/>
    </row>
    <row r="501" spans="1:8" ht="12.95" customHeight="1" x14ac:dyDescent="0.2">
      <c r="A501" s="32">
        <v>10</v>
      </c>
      <c r="B501" s="50" t="s">
        <v>44</v>
      </c>
      <c r="C501" s="144">
        <v>69.645077999999998</v>
      </c>
      <c r="D501" s="144">
        <v>56.371728000000004</v>
      </c>
      <c r="E501" s="144">
        <v>56.371728000000004</v>
      </c>
      <c r="F501" s="145">
        <f t="shared" si="28"/>
        <v>0</v>
      </c>
      <c r="G501" s="146">
        <f t="shared" si="29"/>
        <v>1</v>
      </c>
      <c r="H501" s="58"/>
    </row>
    <row r="502" spans="1:8" ht="12.95" customHeight="1" x14ac:dyDescent="0.2">
      <c r="A502" s="32">
        <v>11</v>
      </c>
      <c r="B502" s="50" t="s">
        <v>45</v>
      </c>
      <c r="C502" s="144">
        <v>294.58697849999999</v>
      </c>
      <c r="D502" s="144">
        <v>245.2158</v>
      </c>
      <c r="E502" s="144">
        <v>245.2158</v>
      </c>
      <c r="F502" s="145">
        <f t="shared" si="28"/>
        <v>0</v>
      </c>
      <c r="G502" s="146">
        <f t="shared" si="29"/>
        <v>1</v>
      </c>
      <c r="H502" s="58"/>
    </row>
    <row r="503" spans="1:8" ht="12.95" customHeight="1" x14ac:dyDescent="0.2">
      <c r="A503" s="32">
        <v>12</v>
      </c>
      <c r="B503" s="50" t="s">
        <v>46</v>
      </c>
      <c r="C503" s="144">
        <v>78.268437000000006</v>
      </c>
      <c r="D503" s="144">
        <v>70.969200000000015</v>
      </c>
      <c r="E503" s="144">
        <v>70.969200000000015</v>
      </c>
      <c r="F503" s="145">
        <f t="shared" si="28"/>
        <v>0</v>
      </c>
      <c r="G503" s="146">
        <f t="shared" si="29"/>
        <v>1</v>
      </c>
      <c r="H503" s="58"/>
    </row>
    <row r="504" spans="1:8" ht="12.95" customHeight="1" x14ac:dyDescent="0.2">
      <c r="A504" s="32">
        <v>13</v>
      </c>
      <c r="B504" s="50" t="s">
        <v>47</v>
      </c>
      <c r="C504" s="144">
        <v>163.14582150000001</v>
      </c>
      <c r="D504" s="144">
        <v>150.25829999999999</v>
      </c>
      <c r="E504" s="144">
        <v>150.25829999999999</v>
      </c>
      <c r="F504" s="145">
        <f t="shared" si="28"/>
        <v>0</v>
      </c>
      <c r="G504" s="146">
        <f t="shared" si="29"/>
        <v>1</v>
      </c>
      <c r="H504" s="58"/>
    </row>
    <row r="505" spans="1:8" ht="12.95" customHeight="1" x14ac:dyDescent="0.2">
      <c r="A505" s="32">
        <v>14</v>
      </c>
      <c r="B505" s="50" t="s">
        <v>48</v>
      </c>
      <c r="C505" s="144">
        <v>36.860611499999997</v>
      </c>
      <c r="D505" s="144">
        <v>31.642380000000006</v>
      </c>
      <c r="E505" s="144">
        <v>31.642380000000006</v>
      </c>
      <c r="F505" s="145">
        <f t="shared" si="28"/>
        <v>0</v>
      </c>
      <c r="G505" s="146">
        <f t="shared" si="29"/>
        <v>1</v>
      </c>
      <c r="H505" s="58"/>
    </row>
    <row r="506" spans="1:8" ht="12.95" customHeight="1" x14ac:dyDescent="0.2">
      <c r="A506" s="32">
        <v>15</v>
      </c>
      <c r="B506" s="50" t="s">
        <v>49</v>
      </c>
      <c r="C506" s="144">
        <v>177.87586949999999</v>
      </c>
      <c r="D506" s="144">
        <v>165.49529999999999</v>
      </c>
      <c r="E506" s="144">
        <v>165.49529999999999</v>
      </c>
      <c r="F506" s="145">
        <f t="shared" si="28"/>
        <v>0</v>
      </c>
      <c r="G506" s="146">
        <f t="shared" si="29"/>
        <v>1</v>
      </c>
      <c r="H506" s="58"/>
    </row>
    <row r="507" spans="1:8" ht="12.95" customHeight="1" x14ac:dyDescent="0.2">
      <c r="A507" s="32">
        <v>16</v>
      </c>
      <c r="B507" s="50" t="s">
        <v>50</v>
      </c>
      <c r="C507" s="144">
        <v>102.23738849999999</v>
      </c>
      <c r="D507" s="144">
        <v>97.506299999999996</v>
      </c>
      <c r="E507" s="144">
        <v>97.506299999999996</v>
      </c>
      <c r="F507" s="145">
        <f t="shared" si="28"/>
        <v>0</v>
      </c>
      <c r="G507" s="146">
        <f t="shared" si="29"/>
        <v>1</v>
      </c>
      <c r="H507" s="58"/>
    </row>
    <row r="508" spans="1:8" ht="12.95" customHeight="1" x14ac:dyDescent="0.2">
      <c r="A508" s="32">
        <v>17</v>
      </c>
      <c r="B508" s="50" t="s">
        <v>51</v>
      </c>
      <c r="C508" s="144">
        <v>124.25466600000001</v>
      </c>
      <c r="D508" s="144">
        <v>119.21939999999999</v>
      </c>
      <c r="E508" s="144">
        <v>119.21939999999999</v>
      </c>
      <c r="F508" s="145">
        <f t="shared" si="28"/>
        <v>0</v>
      </c>
      <c r="G508" s="146">
        <f t="shared" si="29"/>
        <v>1</v>
      </c>
      <c r="H508" s="58"/>
    </row>
    <row r="509" spans="1:8" ht="12.95" customHeight="1" x14ac:dyDescent="0.2">
      <c r="A509" s="32">
        <v>18</v>
      </c>
      <c r="B509" s="50" t="s">
        <v>52</v>
      </c>
      <c r="C509" s="144">
        <v>197.07748800000002</v>
      </c>
      <c r="D509" s="144">
        <v>188.15880000000001</v>
      </c>
      <c r="E509" s="144">
        <v>188.15880000000001</v>
      </c>
      <c r="F509" s="145">
        <f t="shared" si="28"/>
        <v>0</v>
      </c>
      <c r="G509" s="146">
        <f t="shared" si="29"/>
        <v>1</v>
      </c>
      <c r="H509" s="58"/>
    </row>
    <row r="510" spans="1:8" ht="12.95" customHeight="1" x14ac:dyDescent="0.2">
      <c r="A510" s="32">
        <v>19</v>
      </c>
      <c r="B510" s="50" t="s">
        <v>53</v>
      </c>
      <c r="C510" s="144">
        <v>126.08803499999998</v>
      </c>
      <c r="D510" s="144">
        <v>103.5282</v>
      </c>
      <c r="E510" s="144">
        <v>103.5282</v>
      </c>
      <c r="F510" s="145">
        <f t="shared" si="28"/>
        <v>0</v>
      </c>
      <c r="G510" s="146">
        <f t="shared" si="29"/>
        <v>1</v>
      </c>
      <c r="H510" s="58"/>
    </row>
    <row r="511" spans="1:8" s="59" customFormat="1" ht="12.95" customHeight="1" x14ac:dyDescent="0.2">
      <c r="A511" s="32">
        <v>20</v>
      </c>
      <c r="B511" s="50" t="s">
        <v>54</v>
      </c>
      <c r="C511" s="144">
        <v>149.22383249999999</v>
      </c>
      <c r="D511" s="144">
        <v>138.03899999999999</v>
      </c>
      <c r="E511" s="144">
        <v>138.03899999999999</v>
      </c>
      <c r="F511" s="145">
        <f t="shared" si="28"/>
        <v>0</v>
      </c>
      <c r="G511" s="146">
        <f t="shared" si="29"/>
        <v>1</v>
      </c>
      <c r="H511" s="58"/>
    </row>
    <row r="512" spans="1:8" s="59" customFormat="1" ht="12.95" customHeight="1" x14ac:dyDescent="0.2">
      <c r="A512" s="32">
        <v>21</v>
      </c>
      <c r="B512" s="50" t="s">
        <v>55</v>
      </c>
      <c r="C512" s="144">
        <v>83.416855499999997</v>
      </c>
      <c r="D512" s="144">
        <v>76.441199999999995</v>
      </c>
      <c r="E512" s="144">
        <v>76.441199999999995</v>
      </c>
      <c r="F512" s="145">
        <f t="shared" si="28"/>
        <v>0</v>
      </c>
      <c r="G512" s="146">
        <f t="shared" si="29"/>
        <v>1</v>
      </c>
      <c r="H512" s="58"/>
    </row>
    <row r="513" spans="1:8" s="59" customFormat="1" ht="12.95" customHeight="1" x14ac:dyDescent="0.2">
      <c r="A513" s="32">
        <v>22</v>
      </c>
      <c r="B513" s="50" t="s">
        <v>56</v>
      </c>
      <c r="C513" s="144">
        <v>310.95644699999997</v>
      </c>
      <c r="D513" s="144">
        <v>295.57530000000008</v>
      </c>
      <c r="E513" s="144">
        <v>295.57530000000008</v>
      </c>
      <c r="F513" s="145">
        <f t="shared" si="28"/>
        <v>0</v>
      </c>
      <c r="G513" s="146">
        <f t="shared" si="29"/>
        <v>1</v>
      </c>
      <c r="H513" s="58"/>
    </row>
    <row r="514" spans="1:8" s="59" customFormat="1" ht="12.95" customHeight="1" x14ac:dyDescent="0.2">
      <c r="A514" s="32">
        <v>23</v>
      </c>
      <c r="B514" s="50" t="s">
        <v>57</v>
      </c>
      <c r="C514" s="144">
        <v>162.78373650000003</v>
      </c>
      <c r="D514" s="144">
        <v>150.21243000000001</v>
      </c>
      <c r="E514" s="144">
        <v>150.21243000000001</v>
      </c>
      <c r="F514" s="145">
        <f t="shared" si="28"/>
        <v>0</v>
      </c>
      <c r="G514" s="146">
        <f t="shared" si="29"/>
        <v>1</v>
      </c>
      <c r="H514" s="58"/>
    </row>
    <row r="515" spans="1:8" s="59" customFormat="1" ht="12.95" customHeight="1" x14ac:dyDescent="0.2">
      <c r="A515" s="32">
        <v>24</v>
      </c>
      <c r="B515" s="50" t="s">
        <v>58</v>
      </c>
      <c r="C515" s="144">
        <v>82.128765000000001</v>
      </c>
      <c r="D515" s="144">
        <v>66.871500000000012</v>
      </c>
      <c r="E515" s="144">
        <v>66.871500000000012</v>
      </c>
      <c r="F515" s="145">
        <f t="shared" si="28"/>
        <v>0</v>
      </c>
      <c r="G515" s="146">
        <f t="shared" si="29"/>
        <v>1</v>
      </c>
      <c r="H515" s="58"/>
    </row>
    <row r="516" spans="1:8" ht="12.95" customHeight="1" x14ac:dyDescent="0.2">
      <c r="A516" s="32">
        <v>25</v>
      </c>
      <c r="B516" s="50" t="s">
        <v>59</v>
      </c>
      <c r="C516" s="144">
        <v>78.479951999999997</v>
      </c>
      <c r="D516" s="144">
        <v>69.587400000000002</v>
      </c>
      <c r="E516" s="144">
        <v>69.587400000000002</v>
      </c>
      <c r="F516" s="145">
        <f t="shared" si="28"/>
        <v>0</v>
      </c>
      <c r="G516" s="146">
        <f t="shared" si="29"/>
        <v>1</v>
      </c>
      <c r="H516" s="58"/>
    </row>
    <row r="517" spans="1:8" ht="12.95" customHeight="1" x14ac:dyDescent="0.2">
      <c r="A517" s="32">
        <v>26</v>
      </c>
      <c r="B517" s="50" t="s">
        <v>60</v>
      </c>
      <c r="C517" s="144">
        <v>126.970662</v>
      </c>
      <c r="D517" s="144">
        <v>98.936400000000006</v>
      </c>
      <c r="E517" s="144">
        <v>98.936400000000006</v>
      </c>
      <c r="F517" s="145">
        <f t="shared" si="28"/>
        <v>0</v>
      </c>
      <c r="G517" s="146">
        <f t="shared" si="29"/>
        <v>1</v>
      </c>
      <c r="H517" s="58"/>
    </row>
    <row r="518" spans="1:8" ht="12.95" customHeight="1" x14ac:dyDescent="0.2">
      <c r="A518" s="32">
        <v>27</v>
      </c>
      <c r="B518" s="50" t="s">
        <v>61</v>
      </c>
      <c r="C518" s="144">
        <v>106.6813545</v>
      </c>
      <c r="D518" s="144">
        <v>94.434300000000022</v>
      </c>
      <c r="E518" s="144">
        <v>94.434300000000022</v>
      </c>
      <c r="F518" s="145">
        <f t="shared" si="28"/>
        <v>0</v>
      </c>
      <c r="G518" s="146">
        <f t="shared" si="29"/>
        <v>1</v>
      </c>
      <c r="H518" s="58"/>
    </row>
    <row r="519" spans="1:8" ht="12.95" customHeight="1" x14ac:dyDescent="0.2">
      <c r="A519" s="32">
        <v>28</v>
      </c>
      <c r="B519" s="50" t="s">
        <v>62</v>
      </c>
      <c r="C519" s="144">
        <v>83.420081999999994</v>
      </c>
      <c r="D519" s="144">
        <v>81.611400000000003</v>
      </c>
      <c r="E519" s="144">
        <v>81.611400000000003</v>
      </c>
      <c r="F519" s="145">
        <f t="shared" si="28"/>
        <v>0</v>
      </c>
      <c r="G519" s="146">
        <f t="shared" si="29"/>
        <v>1</v>
      </c>
      <c r="H519" s="58"/>
    </row>
    <row r="520" spans="1:8" ht="12.95" customHeight="1" x14ac:dyDescent="0.2">
      <c r="A520" s="32">
        <v>29</v>
      </c>
      <c r="B520" s="50" t="s">
        <v>63</v>
      </c>
      <c r="C520" s="144">
        <v>49.845840000000003</v>
      </c>
      <c r="D520" s="144">
        <v>47.3688</v>
      </c>
      <c r="E520" s="144">
        <v>47.3688</v>
      </c>
      <c r="F520" s="145">
        <f t="shared" si="28"/>
        <v>0</v>
      </c>
      <c r="G520" s="146">
        <f t="shared" si="29"/>
        <v>1</v>
      </c>
      <c r="H520" s="58"/>
    </row>
    <row r="521" spans="1:8" ht="12.95" customHeight="1" x14ac:dyDescent="0.2">
      <c r="A521" s="32">
        <v>30</v>
      </c>
      <c r="B521" s="50" t="s">
        <v>64</v>
      </c>
      <c r="C521" s="144">
        <v>185.21830800000001</v>
      </c>
      <c r="D521" s="144">
        <v>160.65179999999998</v>
      </c>
      <c r="E521" s="144">
        <v>160.65179999999998</v>
      </c>
      <c r="F521" s="145">
        <f t="shared" si="28"/>
        <v>0</v>
      </c>
      <c r="G521" s="146">
        <f t="shared" si="29"/>
        <v>1</v>
      </c>
      <c r="H521" s="58"/>
    </row>
    <row r="522" spans="1:8" ht="12.95" customHeight="1" x14ac:dyDescent="0.2">
      <c r="A522" s="52"/>
      <c r="B522" s="53" t="s">
        <v>65</v>
      </c>
      <c r="C522" s="147">
        <f>SUM(C492:C521)</f>
        <v>3906.6763139999998</v>
      </c>
      <c r="D522" s="147">
        <f>SUM(D492:D521)</f>
        <v>3499.3918380000009</v>
      </c>
      <c r="E522" s="147">
        <f>SUM(E492:E521)</f>
        <v>3499.3918380000009</v>
      </c>
      <c r="F522" s="148">
        <f>D522-E522</f>
        <v>0</v>
      </c>
      <c r="G522" s="128">
        <f>E522/D522</f>
        <v>1</v>
      </c>
    </row>
    <row r="523" spans="1:8" ht="12.95" customHeight="1" x14ac:dyDescent="0.2">
      <c r="A523" s="45"/>
      <c r="B523" s="46"/>
      <c r="C523" s="149"/>
      <c r="D523" s="149"/>
      <c r="E523" s="149"/>
      <c r="F523" s="150"/>
      <c r="G523" s="43"/>
    </row>
    <row r="524" spans="1:8" x14ac:dyDescent="0.2">
      <c r="A524" s="6" t="s">
        <v>127</v>
      </c>
      <c r="F524" s="151"/>
      <c r="H524" s="1" t="s">
        <v>19</v>
      </c>
    </row>
    <row r="525" spans="1:8" x14ac:dyDescent="0.2">
      <c r="A525" s="6"/>
      <c r="F525" s="151"/>
    </row>
    <row r="526" spans="1:8" x14ac:dyDescent="0.2">
      <c r="A526" s="152" t="s">
        <v>128</v>
      </c>
      <c r="B526" s="115"/>
      <c r="C526" s="115"/>
      <c r="D526" s="115"/>
      <c r="E526" s="153"/>
      <c r="F526" s="115"/>
    </row>
    <row r="527" spans="1:8" ht="9" customHeight="1" x14ac:dyDescent="0.2">
      <c r="A527" s="115"/>
      <c r="B527" s="115"/>
      <c r="C527" s="115"/>
      <c r="D527" s="115"/>
      <c r="E527" s="153"/>
      <c r="F527" s="115"/>
    </row>
    <row r="528" spans="1:8" ht="11.25" customHeight="1" x14ac:dyDescent="0.2">
      <c r="A528" s="154" t="s">
        <v>129</v>
      </c>
      <c r="B528" s="58"/>
      <c r="C528" s="95"/>
      <c r="D528" s="58"/>
      <c r="E528" s="58"/>
      <c r="F528" s="70"/>
      <c r="G528" s="70"/>
    </row>
    <row r="529" spans="1:7" ht="6.75" customHeight="1" x14ac:dyDescent="0.2">
      <c r="A529" s="154"/>
      <c r="B529" s="58"/>
      <c r="C529" s="95"/>
      <c r="D529" s="58"/>
      <c r="E529" s="58"/>
      <c r="F529" s="70"/>
      <c r="G529" s="70"/>
    </row>
    <row r="530" spans="1:7" x14ac:dyDescent="0.2">
      <c r="A530" s="58"/>
      <c r="B530" s="58"/>
      <c r="C530" s="58"/>
      <c r="D530" s="58"/>
      <c r="E530" s="155" t="s">
        <v>130</v>
      </c>
    </row>
    <row r="531" spans="1:7" ht="45" customHeight="1" x14ac:dyDescent="0.2">
      <c r="A531" s="156" t="s">
        <v>93</v>
      </c>
      <c r="B531" s="156" t="s">
        <v>94</v>
      </c>
      <c r="C531" s="157" t="s">
        <v>131</v>
      </c>
      <c r="D531" s="157" t="s">
        <v>132</v>
      </c>
      <c r="E531" s="157" t="s">
        <v>133</v>
      </c>
      <c r="F531" s="103"/>
      <c r="G531" s="104"/>
    </row>
    <row r="532" spans="1:7" ht="14.25" customHeight="1" x14ac:dyDescent="0.2">
      <c r="A532" s="156">
        <v>1</v>
      </c>
      <c r="B532" s="156">
        <v>2</v>
      </c>
      <c r="C532" s="157">
        <v>3</v>
      </c>
      <c r="D532" s="157">
        <v>4</v>
      </c>
      <c r="E532" s="157">
        <v>5</v>
      </c>
      <c r="F532" s="103"/>
      <c r="G532" s="104"/>
    </row>
    <row r="533" spans="1:7" ht="12.95" customHeight="1" x14ac:dyDescent="0.2">
      <c r="A533" s="32">
        <v>1</v>
      </c>
      <c r="B533" s="50" t="s">
        <v>35</v>
      </c>
      <c r="C533" s="105">
        <v>1619.8881532999999</v>
      </c>
      <c r="D533" s="105">
        <v>0.16855999999999999</v>
      </c>
      <c r="E533" s="158">
        <f t="shared" ref="E533:E563" si="30">D533/C533</f>
        <v>1.0405656690347004E-4</v>
      </c>
      <c r="F533" s="66"/>
      <c r="G533" s="21"/>
    </row>
    <row r="534" spans="1:7" ht="12.95" customHeight="1" x14ac:dyDescent="0.2">
      <c r="A534" s="32">
        <v>2</v>
      </c>
      <c r="B534" s="50" t="s">
        <v>36</v>
      </c>
      <c r="C534" s="105">
        <v>3725.9994361999998</v>
      </c>
      <c r="D534" s="105">
        <v>0</v>
      </c>
      <c r="E534" s="158">
        <f t="shared" si="30"/>
        <v>0</v>
      </c>
      <c r="F534" s="66"/>
      <c r="G534" s="21"/>
    </row>
    <row r="535" spans="1:7" ht="12.95" customHeight="1" x14ac:dyDescent="0.2">
      <c r="A535" s="32">
        <v>3</v>
      </c>
      <c r="B535" s="50" t="s">
        <v>37</v>
      </c>
      <c r="C535" s="105">
        <v>1844.2383854</v>
      </c>
      <c r="D535" s="105">
        <v>404.74028999999996</v>
      </c>
      <c r="E535" s="158">
        <f t="shared" si="30"/>
        <v>0.21946202465155565</v>
      </c>
      <c r="F535" s="66"/>
      <c r="G535" s="21"/>
    </row>
    <row r="536" spans="1:7" ht="12.95" customHeight="1" x14ac:dyDescent="0.2">
      <c r="A536" s="32">
        <v>4</v>
      </c>
      <c r="B536" s="50" t="s">
        <v>38</v>
      </c>
      <c r="C536" s="105">
        <v>2316.6884946999999</v>
      </c>
      <c r="D536" s="105">
        <v>122.29267</v>
      </c>
      <c r="E536" s="158">
        <f t="shared" si="30"/>
        <v>5.2787705502822177E-2</v>
      </c>
      <c r="F536" s="66"/>
      <c r="G536" s="21"/>
    </row>
    <row r="537" spans="1:7" ht="12.95" customHeight="1" x14ac:dyDescent="0.2">
      <c r="A537" s="32">
        <v>5</v>
      </c>
      <c r="B537" s="50" t="s">
        <v>39</v>
      </c>
      <c r="C537" s="105">
        <v>2428.2875371000005</v>
      </c>
      <c r="D537" s="105">
        <v>6.4507300000000001</v>
      </c>
      <c r="E537" s="158">
        <f t="shared" si="30"/>
        <v>2.6564934759348269E-3</v>
      </c>
      <c r="F537" s="66"/>
      <c r="G537" s="21"/>
    </row>
    <row r="538" spans="1:7" ht="12.95" customHeight="1" x14ac:dyDescent="0.2">
      <c r="A538" s="32">
        <v>6</v>
      </c>
      <c r="B538" s="50" t="s">
        <v>40</v>
      </c>
      <c r="C538" s="105">
        <v>737.50278230000004</v>
      </c>
      <c r="D538" s="105">
        <v>47.118380000000002</v>
      </c>
      <c r="E538" s="158">
        <f t="shared" si="30"/>
        <v>6.3889087784937029E-2</v>
      </c>
      <c r="F538" s="66"/>
      <c r="G538" s="21"/>
    </row>
    <row r="539" spans="1:7" ht="12.95" customHeight="1" x14ac:dyDescent="0.2">
      <c r="A539" s="32">
        <v>7</v>
      </c>
      <c r="B539" s="50" t="s">
        <v>41</v>
      </c>
      <c r="C539" s="105">
        <v>2357.8188651</v>
      </c>
      <c r="D539" s="105">
        <v>1.2035499999999963</v>
      </c>
      <c r="E539" s="158">
        <f t="shared" si="30"/>
        <v>5.1045057693562533E-4</v>
      </c>
      <c r="F539" s="66"/>
      <c r="G539" s="21"/>
    </row>
    <row r="540" spans="1:7" ht="12.95" customHeight="1" x14ac:dyDescent="0.2">
      <c r="A540" s="32">
        <v>8</v>
      </c>
      <c r="B540" s="50" t="s">
        <v>42</v>
      </c>
      <c r="C540" s="105">
        <v>488.44425219999999</v>
      </c>
      <c r="D540" s="105">
        <v>41.026330000000002</v>
      </c>
      <c r="E540" s="158">
        <f t="shared" si="30"/>
        <v>8.3993884287128895E-2</v>
      </c>
      <c r="F540" s="66"/>
      <c r="G540" s="21"/>
    </row>
    <row r="541" spans="1:7" ht="12.95" customHeight="1" x14ac:dyDescent="0.2">
      <c r="A541" s="32">
        <v>9</v>
      </c>
      <c r="B541" s="50" t="s">
        <v>43</v>
      </c>
      <c r="C541" s="105">
        <v>1494.080537</v>
      </c>
      <c r="D541" s="105">
        <v>58.597629999999995</v>
      </c>
      <c r="E541" s="158">
        <f t="shared" si="30"/>
        <v>3.9219860341437533E-2</v>
      </c>
      <c r="F541" s="66"/>
      <c r="G541" s="21"/>
    </row>
    <row r="542" spans="1:7" ht="12.95" customHeight="1" x14ac:dyDescent="0.2">
      <c r="A542" s="32">
        <v>10</v>
      </c>
      <c r="B542" s="50" t="s">
        <v>44</v>
      </c>
      <c r="C542" s="105">
        <v>1060.8103907999998</v>
      </c>
      <c r="D542" s="105">
        <v>43.407890000000002</v>
      </c>
      <c r="E542" s="158">
        <f t="shared" si="30"/>
        <v>4.0919555819267914E-2</v>
      </c>
      <c r="F542" s="66"/>
      <c r="G542" s="21"/>
    </row>
    <row r="543" spans="1:7" ht="12.95" customHeight="1" x14ac:dyDescent="0.2">
      <c r="A543" s="32">
        <v>11</v>
      </c>
      <c r="B543" s="50" t="s">
        <v>45</v>
      </c>
      <c r="C543" s="105">
        <v>4484.4702143000004</v>
      </c>
      <c r="D543" s="105">
        <v>568.51858000000004</v>
      </c>
      <c r="E543" s="158">
        <f t="shared" si="30"/>
        <v>0.12677497069489232</v>
      </c>
      <c r="F543" s="66"/>
      <c r="G543" s="21"/>
    </row>
    <row r="544" spans="1:7" ht="12.95" customHeight="1" x14ac:dyDescent="0.2">
      <c r="A544" s="32">
        <v>12</v>
      </c>
      <c r="B544" s="50" t="s">
        <v>46</v>
      </c>
      <c r="C544" s="105">
        <v>1191.3817789999998</v>
      </c>
      <c r="D544" s="105">
        <v>197.49034</v>
      </c>
      <c r="E544" s="158">
        <f t="shared" si="30"/>
        <v>0.16576578849960744</v>
      </c>
      <c r="F544" s="66"/>
      <c r="G544" s="21"/>
    </row>
    <row r="545" spans="1:8" ht="12.95" customHeight="1" x14ac:dyDescent="0.2">
      <c r="A545" s="32">
        <v>13</v>
      </c>
      <c r="B545" s="50" t="s">
        <v>47</v>
      </c>
      <c r="C545" s="105">
        <v>2484.1179849</v>
      </c>
      <c r="D545" s="105">
        <v>0.46314</v>
      </c>
      <c r="E545" s="158">
        <f t="shared" si="30"/>
        <v>1.8644041982516545E-4</v>
      </c>
      <c r="F545" s="66"/>
      <c r="G545" s="21"/>
    </row>
    <row r="546" spans="1:8" ht="12.95" customHeight="1" x14ac:dyDescent="0.2">
      <c r="A546" s="32">
        <v>14</v>
      </c>
      <c r="B546" s="50" t="s">
        <v>48</v>
      </c>
      <c r="C546" s="105">
        <v>561.09042929999998</v>
      </c>
      <c r="D546" s="105">
        <v>78.229690000000005</v>
      </c>
      <c r="E546" s="158">
        <f t="shared" si="30"/>
        <v>0.13942438850293185</v>
      </c>
      <c r="F546" s="66"/>
      <c r="G546" s="21"/>
    </row>
    <row r="547" spans="1:8" ht="12.95" customHeight="1" x14ac:dyDescent="0.2">
      <c r="A547" s="32">
        <v>15</v>
      </c>
      <c r="B547" s="50" t="s">
        <v>49</v>
      </c>
      <c r="C547" s="105">
        <v>2708.4561953000002</v>
      </c>
      <c r="D547" s="105">
        <v>47.534460000000003</v>
      </c>
      <c r="E547" s="158">
        <f t="shared" si="30"/>
        <v>1.7550389067575407E-2</v>
      </c>
      <c r="F547" s="66"/>
      <c r="G547" s="21"/>
    </row>
    <row r="548" spans="1:8" ht="12.95" customHeight="1" x14ac:dyDescent="0.2">
      <c r="A548" s="32">
        <v>16</v>
      </c>
      <c r="B548" s="50" t="s">
        <v>50</v>
      </c>
      <c r="C548" s="105">
        <v>1557.2872179000001</v>
      </c>
      <c r="D548" s="105">
        <v>93.744258400000035</v>
      </c>
      <c r="E548" s="158">
        <f t="shared" si="30"/>
        <v>6.0197153949811552E-2</v>
      </c>
      <c r="F548" s="66"/>
      <c r="G548" s="21"/>
    </row>
    <row r="549" spans="1:8" ht="12.95" customHeight="1" x14ac:dyDescent="0.2">
      <c r="A549" s="32">
        <v>17</v>
      </c>
      <c r="B549" s="50" t="s">
        <v>51</v>
      </c>
      <c r="C549" s="105">
        <v>1891.7545012</v>
      </c>
      <c r="D549" s="105">
        <v>657.65255999999999</v>
      </c>
      <c r="E549" s="158">
        <f t="shared" si="30"/>
        <v>0.34764159915191428</v>
      </c>
      <c r="F549" s="66"/>
      <c r="G549" s="21"/>
    </row>
    <row r="550" spans="1:8" ht="12.95" customHeight="1" x14ac:dyDescent="0.2">
      <c r="A550" s="32">
        <v>18</v>
      </c>
      <c r="B550" s="50" t="s">
        <v>52</v>
      </c>
      <c r="C550" s="159">
        <v>3001.3338936</v>
      </c>
      <c r="D550" s="159">
        <v>106.53547999999999</v>
      </c>
      <c r="E550" s="158">
        <f t="shared" si="30"/>
        <v>3.549604401801968E-2</v>
      </c>
      <c r="F550" s="66"/>
      <c r="G550" s="21"/>
      <c r="H550" s="1" t="s">
        <v>19</v>
      </c>
    </row>
    <row r="551" spans="1:8" ht="12.95" customHeight="1" x14ac:dyDescent="0.2">
      <c r="A551" s="32">
        <v>19</v>
      </c>
      <c r="B551" s="50" t="s">
        <v>53</v>
      </c>
      <c r="C551" s="159">
        <v>1919.6104770000002</v>
      </c>
      <c r="D551" s="159">
        <v>29.780259999999998</v>
      </c>
      <c r="E551" s="158">
        <f t="shared" si="30"/>
        <v>1.5513699449349274E-2</v>
      </c>
      <c r="F551" s="66"/>
      <c r="G551" s="21" t="s">
        <v>19</v>
      </c>
    </row>
    <row r="552" spans="1:8" ht="12.95" customHeight="1" x14ac:dyDescent="0.2">
      <c r="A552" s="32">
        <v>20</v>
      </c>
      <c r="B552" s="50" t="s">
        <v>54</v>
      </c>
      <c r="C552" s="159">
        <v>2273.3650603000001</v>
      </c>
      <c r="D552" s="159">
        <v>0</v>
      </c>
      <c r="E552" s="158">
        <f t="shared" si="30"/>
        <v>0</v>
      </c>
      <c r="F552" s="66"/>
      <c r="G552" s="21"/>
    </row>
    <row r="553" spans="1:8" ht="12.95" customHeight="1" x14ac:dyDescent="0.2">
      <c r="A553" s="32">
        <v>21</v>
      </c>
      <c r="B553" s="50" t="s">
        <v>55</v>
      </c>
      <c r="C553" s="159">
        <v>1271.0586668999999</v>
      </c>
      <c r="D553" s="159">
        <v>9.4659100000000187</v>
      </c>
      <c r="E553" s="158">
        <f t="shared" si="30"/>
        <v>7.447264431221368E-3</v>
      </c>
      <c r="F553" s="66"/>
      <c r="G553" s="21"/>
    </row>
    <row r="554" spans="1:8" ht="12.95" customHeight="1" x14ac:dyDescent="0.2">
      <c r="A554" s="32">
        <v>22</v>
      </c>
      <c r="B554" s="50" t="s">
        <v>56</v>
      </c>
      <c r="C554" s="159">
        <v>4734.7136585999997</v>
      </c>
      <c r="D554" s="159">
        <v>103.32792000000001</v>
      </c>
      <c r="E554" s="158">
        <f t="shared" si="30"/>
        <v>2.1823478134167226E-2</v>
      </c>
      <c r="F554" s="66"/>
      <c r="G554" s="21"/>
    </row>
    <row r="555" spans="1:8" ht="12.95" customHeight="1" x14ac:dyDescent="0.2">
      <c r="A555" s="32">
        <v>23</v>
      </c>
      <c r="B555" s="50" t="s">
        <v>57</v>
      </c>
      <c r="C555" s="159">
        <v>2479.5224450999999</v>
      </c>
      <c r="D555" s="159">
        <v>186.08925000000002</v>
      </c>
      <c r="E555" s="158">
        <f t="shared" si="30"/>
        <v>7.505043980051368E-2</v>
      </c>
      <c r="F555" s="66"/>
      <c r="G555" s="21"/>
    </row>
    <row r="556" spans="1:8" ht="12.95" customHeight="1" x14ac:dyDescent="0.2">
      <c r="A556" s="32">
        <v>24</v>
      </c>
      <c r="B556" s="50" t="s">
        <v>58</v>
      </c>
      <c r="C556" s="159">
        <v>1250.0799878</v>
      </c>
      <c r="D556" s="159">
        <v>137.33954</v>
      </c>
      <c r="E556" s="158">
        <f t="shared" si="30"/>
        <v>0.1098646017377673</v>
      </c>
      <c r="F556" s="66"/>
      <c r="G556" s="21"/>
    </row>
    <row r="557" spans="1:8" ht="12.95" customHeight="1" x14ac:dyDescent="0.2">
      <c r="A557" s="32">
        <v>25</v>
      </c>
      <c r="B557" s="50" t="s">
        <v>59</v>
      </c>
      <c r="C557" s="159">
        <v>1194.7590880000002</v>
      </c>
      <c r="D557" s="159">
        <v>7.399799999999999</v>
      </c>
      <c r="E557" s="158">
        <f t="shared" si="30"/>
        <v>6.1935498748849002E-3</v>
      </c>
      <c r="F557" s="66"/>
      <c r="G557" s="21"/>
    </row>
    <row r="558" spans="1:8" ht="12.95" customHeight="1" x14ac:dyDescent="0.2">
      <c r="A558" s="32">
        <v>26</v>
      </c>
      <c r="B558" s="50" t="s">
        <v>60</v>
      </c>
      <c r="C558" s="159">
        <v>1932.2416747999998</v>
      </c>
      <c r="D558" s="159">
        <v>52.435100000000055</v>
      </c>
      <c r="E558" s="158">
        <f t="shared" si="30"/>
        <v>2.7136926339934909E-2</v>
      </c>
      <c r="F558" s="66"/>
      <c r="G558" s="21"/>
    </row>
    <row r="559" spans="1:8" ht="12.95" customHeight="1" x14ac:dyDescent="0.2">
      <c r="A559" s="32">
        <v>27</v>
      </c>
      <c r="B559" s="50" t="s">
        <v>61</v>
      </c>
      <c r="C559" s="159">
        <v>1625.1139839</v>
      </c>
      <c r="D559" s="159">
        <v>42.520780000000002</v>
      </c>
      <c r="E559" s="158">
        <f t="shared" si="30"/>
        <v>2.616479854413491E-2</v>
      </c>
      <c r="F559" s="66"/>
      <c r="G559" s="21"/>
    </row>
    <row r="560" spans="1:8" ht="12.95" customHeight="1" x14ac:dyDescent="0.2">
      <c r="A560" s="32">
        <v>28</v>
      </c>
      <c r="B560" s="50" t="s">
        <v>62</v>
      </c>
      <c r="C560" s="159">
        <v>1270.1462844</v>
      </c>
      <c r="D560" s="159">
        <v>407.89588000000003</v>
      </c>
      <c r="E560" s="158">
        <f t="shared" si="30"/>
        <v>0.32114086779593626</v>
      </c>
      <c r="F560" s="66"/>
      <c r="G560" s="21"/>
    </row>
    <row r="561" spans="1:7" ht="12.95" customHeight="1" x14ac:dyDescent="0.2">
      <c r="A561" s="32">
        <v>29</v>
      </c>
      <c r="B561" s="50" t="s">
        <v>63</v>
      </c>
      <c r="C561" s="159">
        <v>758.82844160000002</v>
      </c>
      <c r="D561" s="159">
        <v>20.764379999999999</v>
      </c>
      <c r="E561" s="158">
        <f t="shared" si="30"/>
        <v>2.7363734490786908E-2</v>
      </c>
      <c r="F561" s="66"/>
      <c r="G561" s="21"/>
    </row>
    <row r="562" spans="1:7" ht="12.95" customHeight="1" x14ac:dyDescent="0.2">
      <c r="A562" s="32">
        <v>30</v>
      </c>
      <c r="B562" s="50" t="s">
        <v>64</v>
      </c>
      <c r="C562" s="159">
        <v>2820.3378551999999</v>
      </c>
      <c r="D562" s="159">
        <v>0</v>
      </c>
      <c r="E562" s="158">
        <f t="shared" si="30"/>
        <v>0</v>
      </c>
      <c r="F562" s="66"/>
      <c r="G562" s="21"/>
    </row>
    <row r="563" spans="1:7" ht="12.95" customHeight="1" x14ac:dyDescent="0.2">
      <c r="A563" s="52"/>
      <c r="B563" s="53" t="s">
        <v>65</v>
      </c>
      <c r="C563" s="160">
        <f>SUM(C533:C562)</f>
        <v>59483.428673200011</v>
      </c>
      <c r="D563" s="160">
        <f>SUM(D533:D562)</f>
        <v>3472.1933584000003</v>
      </c>
      <c r="E563" s="161">
        <f t="shared" si="30"/>
        <v>5.8372448190169325E-2</v>
      </c>
      <c r="F563" s="48"/>
      <c r="G563" s="21"/>
    </row>
    <row r="564" spans="1:7" x14ac:dyDescent="0.2">
      <c r="A564" s="162"/>
      <c r="B564" s="117"/>
      <c r="C564" s="163"/>
      <c r="D564" s="163"/>
      <c r="E564" s="164"/>
      <c r="F564" s="120"/>
      <c r="G564" s="165"/>
    </row>
    <row r="565" spans="1:7" x14ac:dyDescent="0.2">
      <c r="A565" s="6" t="s">
        <v>134</v>
      </c>
      <c r="B565" s="70"/>
      <c r="C565" s="85"/>
      <c r="D565" s="70"/>
      <c r="E565" s="70"/>
      <c r="F565" s="70"/>
      <c r="G565" s="165"/>
    </row>
    <row r="566" spans="1:7" x14ac:dyDescent="0.2">
      <c r="A566" s="70"/>
      <c r="B566" s="70"/>
      <c r="C566" s="70"/>
      <c r="D566" s="70"/>
      <c r="E566" s="86" t="s">
        <v>130</v>
      </c>
    </row>
    <row r="567" spans="1:7" ht="51" customHeight="1" x14ac:dyDescent="0.2">
      <c r="A567" s="87" t="s">
        <v>93</v>
      </c>
      <c r="B567" s="87" t="s">
        <v>94</v>
      </c>
      <c r="C567" s="88" t="s">
        <v>131</v>
      </c>
      <c r="D567" s="88" t="s">
        <v>135</v>
      </c>
      <c r="E567" s="88" t="s">
        <v>100</v>
      </c>
      <c r="F567" s="103"/>
      <c r="G567" s="104"/>
    </row>
    <row r="568" spans="1:7" ht="18" customHeight="1" x14ac:dyDescent="0.2">
      <c r="A568" s="87">
        <v>1</v>
      </c>
      <c r="B568" s="87">
        <v>2</v>
      </c>
      <c r="C568" s="88">
        <v>3</v>
      </c>
      <c r="D568" s="88">
        <v>4</v>
      </c>
      <c r="E568" s="88">
        <v>5</v>
      </c>
      <c r="F568" s="103"/>
      <c r="G568" s="104"/>
    </row>
    <row r="569" spans="1:7" ht="12.95" customHeight="1" x14ac:dyDescent="0.2">
      <c r="A569" s="49">
        <v>1</v>
      </c>
      <c r="B569" s="50" t="s">
        <v>35</v>
      </c>
      <c r="C569" s="159">
        <f>C533</f>
        <v>1619.8881532999999</v>
      </c>
      <c r="D569" s="159">
        <f>F609-D650</f>
        <v>76.429824614585414</v>
      </c>
      <c r="E569" s="92">
        <f t="shared" ref="E569:E599" si="31">D569/C569</f>
        <v>4.718216159485103E-2</v>
      </c>
      <c r="F569" s="66"/>
      <c r="G569" s="21"/>
    </row>
    <row r="570" spans="1:7" ht="12.95" customHeight="1" x14ac:dyDescent="0.2">
      <c r="A570" s="49">
        <v>2</v>
      </c>
      <c r="B570" s="50" t="s">
        <v>36</v>
      </c>
      <c r="C570" s="159">
        <f t="shared" ref="C570:C598" si="32">C534</f>
        <v>3725.9994361999998</v>
      </c>
      <c r="D570" s="159">
        <f t="shared" ref="D570:D598" si="33">F610-D651</f>
        <v>331.97721214974172</v>
      </c>
      <c r="E570" s="92">
        <f t="shared" si="31"/>
        <v>8.9097493929927218E-2</v>
      </c>
      <c r="F570" s="66"/>
      <c r="G570" s="21"/>
    </row>
    <row r="571" spans="1:7" ht="12.95" customHeight="1" x14ac:dyDescent="0.2">
      <c r="A571" s="49">
        <v>3</v>
      </c>
      <c r="B571" s="50" t="s">
        <v>37</v>
      </c>
      <c r="C571" s="159">
        <f t="shared" si="32"/>
        <v>1844.2383854</v>
      </c>
      <c r="D571" s="159">
        <f t="shared" si="33"/>
        <v>145.12249131716885</v>
      </c>
      <c r="E571" s="92">
        <f t="shared" si="31"/>
        <v>7.8689659897569583E-2</v>
      </c>
      <c r="F571" s="66"/>
      <c r="G571" s="21"/>
    </row>
    <row r="572" spans="1:7" ht="12.95" customHeight="1" x14ac:dyDescent="0.2">
      <c r="A572" s="49">
        <v>4</v>
      </c>
      <c r="B572" s="50" t="s">
        <v>38</v>
      </c>
      <c r="C572" s="159">
        <f t="shared" si="32"/>
        <v>2316.6884946999999</v>
      </c>
      <c r="D572" s="159">
        <f t="shared" si="33"/>
        <v>287.42454624652009</v>
      </c>
      <c r="E572" s="92">
        <f t="shared" si="31"/>
        <v>0.12406698047841784</v>
      </c>
      <c r="F572" s="66"/>
      <c r="G572" s="21"/>
    </row>
    <row r="573" spans="1:7" ht="12.95" customHeight="1" x14ac:dyDescent="0.2">
      <c r="A573" s="49">
        <v>5</v>
      </c>
      <c r="B573" s="50" t="s">
        <v>39</v>
      </c>
      <c r="C573" s="159">
        <f t="shared" si="32"/>
        <v>2428.2875371000005</v>
      </c>
      <c r="D573" s="159">
        <f t="shared" si="33"/>
        <v>383.89744306281136</v>
      </c>
      <c r="E573" s="92">
        <f t="shared" si="31"/>
        <v>0.15809389835327475</v>
      </c>
      <c r="F573" s="66"/>
      <c r="G573" s="21"/>
    </row>
    <row r="574" spans="1:7" ht="12.95" customHeight="1" x14ac:dyDescent="0.2">
      <c r="A574" s="49">
        <v>6</v>
      </c>
      <c r="B574" s="50" t="s">
        <v>40</v>
      </c>
      <c r="C574" s="159">
        <f t="shared" si="32"/>
        <v>737.50278230000004</v>
      </c>
      <c r="D574" s="159">
        <f t="shared" si="33"/>
        <v>125.06589929319421</v>
      </c>
      <c r="E574" s="92">
        <f t="shared" si="31"/>
        <v>0.16958024063741109</v>
      </c>
      <c r="F574" s="66"/>
      <c r="G574" s="21"/>
    </row>
    <row r="575" spans="1:7" ht="12.95" customHeight="1" x14ac:dyDescent="0.2">
      <c r="A575" s="49">
        <v>7</v>
      </c>
      <c r="B575" s="50" t="s">
        <v>41</v>
      </c>
      <c r="C575" s="159">
        <f t="shared" si="32"/>
        <v>2357.8188651</v>
      </c>
      <c r="D575" s="159">
        <f t="shared" si="33"/>
        <v>276.65596004877943</v>
      </c>
      <c r="E575" s="92">
        <f t="shared" si="31"/>
        <v>0.11733554436423846</v>
      </c>
      <c r="F575" s="66"/>
      <c r="G575" s="21"/>
    </row>
    <row r="576" spans="1:7" ht="12.95" customHeight="1" x14ac:dyDescent="0.2">
      <c r="A576" s="49">
        <v>8</v>
      </c>
      <c r="B576" s="50" t="s">
        <v>42</v>
      </c>
      <c r="C576" s="159">
        <f t="shared" si="32"/>
        <v>488.44425219999999</v>
      </c>
      <c r="D576" s="159">
        <f t="shared" si="33"/>
        <v>42.469528337382371</v>
      </c>
      <c r="E576" s="92">
        <f t="shared" si="31"/>
        <v>8.6948568124398065E-2</v>
      </c>
      <c r="F576" s="66"/>
      <c r="G576" s="21"/>
    </row>
    <row r="577" spans="1:8" ht="12.95" customHeight="1" x14ac:dyDescent="0.2">
      <c r="A577" s="49">
        <v>9</v>
      </c>
      <c r="B577" s="50" t="s">
        <v>43</v>
      </c>
      <c r="C577" s="159">
        <f t="shared" si="32"/>
        <v>1494.080537</v>
      </c>
      <c r="D577" s="159">
        <f t="shared" si="33"/>
        <v>90.370325950265851</v>
      </c>
      <c r="E577" s="92">
        <f t="shared" si="31"/>
        <v>6.0485578730396013E-2</v>
      </c>
      <c r="F577" s="66"/>
      <c r="G577" s="21"/>
    </row>
    <row r="578" spans="1:8" ht="12.95" customHeight="1" x14ac:dyDescent="0.2">
      <c r="A578" s="49">
        <v>10</v>
      </c>
      <c r="B578" s="50" t="s">
        <v>44</v>
      </c>
      <c r="C578" s="159">
        <f t="shared" si="32"/>
        <v>1060.8103907999998</v>
      </c>
      <c r="D578" s="159">
        <f t="shared" si="33"/>
        <v>196.86944609720524</v>
      </c>
      <c r="E578" s="92">
        <f t="shared" si="31"/>
        <v>0.18558400992729537</v>
      </c>
      <c r="F578" s="66"/>
      <c r="G578" s="21"/>
    </row>
    <row r="579" spans="1:8" ht="12.95" customHeight="1" x14ac:dyDescent="0.2">
      <c r="A579" s="49">
        <v>11</v>
      </c>
      <c r="B579" s="50" t="s">
        <v>45</v>
      </c>
      <c r="C579" s="159">
        <f t="shared" si="32"/>
        <v>4484.4702143000004</v>
      </c>
      <c r="D579" s="159">
        <f t="shared" si="33"/>
        <v>467.24579426981654</v>
      </c>
      <c r="E579" s="92">
        <f t="shared" si="31"/>
        <v>0.10419197183646606</v>
      </c>
      <c r="F579" s="66"/>
      <c r="G579" s="21"/>
    </row>
    <row r="580" spans="1:8" ht="12.95" customHeight="1" x14ac:dyDescent="0.2">
      <c r="A580" s="49">
        <v>12</v>
      </c>
      <c r="B580" s="50" t="s">
        <v>46</v>
      </c>
      <c r="C580" s="159">
        <f t="shared" si="32"/>
        <v>1191.3817789999998</v>
      </c>
      <c r="D580" s="159">
        <f t="shared" si="33"/>
        <v>130.20728517459384</v>
      </c>
      <c r="E580" s="92">
        <f t="shared" si="31"/>
        <v>0.1092909825126626</v>
      </c>
      <c r="F580" s="66"/>
      <c r="G580" s="21"/>
    </row>
    <row r="581" spans="1:8" ht="12.95" customHeight="1" x14ac:dyDescent="0.2">
      <c r="A581" s="49">
        <v>13</v>
      </c>
      <c r="B581" s="50" t="s">
        <v>47</v>
      </c>
      <c r="C581" s="159">
        <f t="shared" si="32"/>
        <v>2484.1179849</v>
      </c>
      <c r="D581" s="159">
        <f t="shared" si="33"/>
        <v>220.55692670855933</v>
      </c>
      <c r="E581" s="92">
        <f t="shared" si="31"/>
        <v>8.8786816105048252E-2</v>
      </c>
      <c r="F581" s="66"/>
      <c r="G581" s="21"/>
    </row>
    <row r="582" spans="1:8" ht="12.95" customHeight="1" x14ac:dyDescent="0.2">
      <c r="A582" s="49">
        <v>14</v>
      </c>
      <c r="B582" s="50" t="s">
        <v>48</v>
      </c>
      <c r="C582" s="159">
        <f t="shared" si="32"/>
        <v>561.09042929999998</v>
      </c>
      <c r="D582" s="159">
        <f t="shared" si="33"/>
        <v>65.424829092322057</v>
      </c>
      <c r="E582" s="92">
        <f t="shared" si="31"/>
        <v>0.11660300314504413</v>
      </c>
      <c r="F582" s="66"/>
      <c r="G582" s="21"/>
    </row>
    <row r="583" spans="1:8" ht="12.95" customHeight="1" x14ac:dyDescent="0.2">
      <c r="A583" s="49">
        <v>15</v>
      </c>
      <c r="B583" s="50" t="s">
        <v>49</v>
      </c>
      <c r="C583" s="159">
        <f t="shared" si="32"/>
        <v>2708.4561953000002</v>
      </c>
      <c r="D583" s="159">
        <f t="shared" si="33"/>
        <v>316.91622591078703</v>
      </c>
      <c r="E583" s="92">
        <f t="shared" si="31"/>
        <v>0.1170099137880589</v>
      </c>
      <c r="F583" s="66"/>
      <c r="G583" s="21"/>
    </row>
    <row r="584" spans="1:8" ht="12.95" customHeight="1" x14ac:dyDescent="0.2">
      <c r="A584" s="49">
        <v>16</v>
      </c>
      <c r="B584" s="50" t="s">
        <v>50</v>
      </c>
      <c r="C584" s="159">
        <f t="shared" si="32"/>
        <v>1557.2872179000001</v>
      </c>
      <c r="D584" s="159">
        <f t="shared" si="33"/>
        <v>258.12737280547844</v>
      </c>
      <c r="E584" s="92">
        <f t="shared" si="31"/>
        <v>0.16575450555200916</v>
      </c>
      <c r="F584" s="66"/>
      <c r="G584" s="21"/>
    </row>
    <row r="585" spans="1:8" ht="12.95" customHeight="1" x14ac:dyDescent="0.2">
      <c r="A585" s="49">
        <v>17</v>
      </c>
      <c r="B585" s="50" t="s">
        <v>51</v>
      </c>
      <c r="C585" s="159">
        <f t="shared" si="32"/>
        <v>1891.7545012</v>
      </c>
      <c r="D585" s="159">
        <f t="shared" si="33"/>
        <v>146.75154106518471</v>
      </c>
      <c r="E585" s="92">
        <f t="shared" si="31"/>
        <v>7.7574305213544109E-2</v>
      </c>
      <c r="F585" s="66"/>
      <c r="G585" s="21"/>
    </row>
    <row r="586" spans="1:8" ht="12.95" customHeight="1" x14ac:dyDescent="0.2">
      <c r="A586" s="49">
        <v>18</v>
      </c>
      <c r="B586" s="50" t="s">
        <v>52</v>
      </c>
      <c r="C586" s="159">
        <f t="shared" si="32"/>
        <v>3001.3338936</v>
      </c>
      <c r="D586" s="159">
        <f t="shared" si="33"/>
        <v>341.38552194349722</v>
      </c>
      <c r="E586" s="92">
        <f t="shared" si="31"/>
        <v>0.11374459958335947</v>
      </c>
      <c r="F586" s="66"/>
      <c r="G586" s="21"/>
      <c r="H586" s="1" t="s">
        <v>19</v>
      </c>
    </row>
    <row r="587" spans="1:8" ht="12.95" customHeight="1" x14ac:dyDescent="0.2">
      <c r="A587" s="49">
        <v>19</v>
      </c>
      <c r="B587" s="50" t="s">
        <v>53</v>
      </c>
      <c r="C587" s="159">
        <f t="shared" si="32"/>
        <v>1919.6104770000002</v>
      </c>
      <c r="D587" s="159">
        <f t="shared" si="33"/>
        <v>177.89716403347848</v>
      </c>
      <c r="E587" s="92">
        <f t="shared" si="31"/>
        <v>9.2673574230277792E-2</v>
      </c>
      <c r="F587" s="66"/>
      <c r="G587" s="21"/>
    </row>
    <row r="588" spans="1:8" ht="12.95" customHeight="1" x14ac:dyDescent="0.2">
      <c r="A588" s="49">
        <v>20</v>
      </c>
      <c r="B588" s="50" t="s">
        <v>54</v>
      </c>
      <c r="C588" s="159">
        <f t="shared" si="32"/>
        <v>2273.3650603000001</v>
      </c>
      <c r="D588" s="159">
        <f t="shared" si="33"/>
        <v>156.99996671391318</v>
      </c>
      <c r="E588" s="92">
        <f t="shared" si="31"/>
        <v>6.9060605116010268E-2</v>
      </c>
      <c r="F588" s="66"/>
      <c r="G588" s="21"/>
    </row>
    <row r="589" spans="1:8" ht="12.95" customHeight="1" x14ac:dyDescent="0.2">
      <c r="A589" s="49">
        <v>21</v>
      </c>
      <c r="B589" s="50" t="s">
        <v>55</v>
      </c>
      <c r="C589" s="159">
        <f t="shared" si="32"/>
        <v>1271.0586668999999</v>
      </c>
      <c r="D589" s="159">
        <f t="shared" si="33"/>
        <v>82.033915683558007</v>
      </c>
      <c r="E589" s="92">
        <f t="shared" si="31"/>
        <v>6.4539834249847411E-2</v>
      </c>
      <c r="F589" s="66"/>
      <c r="G589" s="21"/>
    </row>
    <row r="590" spans="1:8" ht="12.95" customHeight="1" x14ac:dyDescent="0.2">
      <c r="A590" s="49">
        <v>22</v>
      </c>
      <c r="B590" s="50" t="s">
        <v>56</v>
      </c>
      <c r="C590" s="159">
        <f t="shared" si="32"/>
        <v>4734.7136585999997</v>
      </c>
      <c r="D590" s="159">
        <f t="shared" si="33"/>
        <v>252.8063583070325</v>
      </c>
      <c r="E590" s="92">
        <f t="shared" si="31"/>
        <v>5.339422329116824E-2</v>
      </c>
      <c r="F590" s="66"/>
      <c r="G590" s="21"/>
    </row>
    <row r="591" spans="1:8" ht="12.95" customHeight="1" x14ac:dyDescent="0.2">
      <c r="A591" s="49">
        <v>23</v>
      </c>
      <c r="B591" s="50" t="s">
        <v>57</v>
      </c>
      <c r="C591" s="159">
        <f t="shared" si="32"/>
        <v>2479.5224450999999</v>
      </c>
      <c r="D591" s="159">
        <f t="shared" si="33"/>
        <v>259.13110164176805</v>
      </c>
      <c r="E591" s="92">
        <f t="shared" si="31"/>
        <v>0.10450847184459232</v>
      </c>
      <c r="F591" s="66"/>
      <c r="G591" s="21"/>
    </row>
    <row r="592" spans="1:8" ht="12.95" customHeight="1" x14ac:dyDescent="0.2">
      <c r="A592" s="49">
        <v>24</v>
      </c>
      <c r="B592" s="50" t="s">
        <v>58</v>
      </c>
      <c r="C592" s="159">
        <f t="shared" si="32"/>
        <v>1250.0799878</v>
      </c>
      <c r="D592" s="159">
        <f t="shared" si="33"/>
        <v>197.28462508653638</v>
      </c>
      <c r="E592" s="92">
        <f t="shared" si="31"/>
        <v>0.15781760128304678</v>
      </c>
      <c r="F592" s="66"/>
      <c r="G592" s="21"/>
    </row>
    <row r="593" spans="1:7" ht="12.95" customHeight="1" x14ac:dyDescent="0.2">
      <c r="A593" s="49">
        <v>25</v>
      </c>
      <c r="B593" s="50" t="s">
        <v>59</v>
      </c>
      <c r="C593" s="159">
        <f t="shared" si="32"/>
        <v>1194.7590880000002</v>
      </c>
      <c r="D593" s="159">
        <f t="shared" si="33"/>
        <v>145.9053531546956</v>
      </c>
      <c r="E593" s="92">
        <f t="shared" si="31"/>
        <v>0.12212114946029654</v>
      </c>
      <c r="F593" s="66"/>
      <c r="G593" s="21"/>
    </row>
    <row r="594" spans="1:7" ht="12.95" customHeight="1" x14ac:dyDescent="0.2">
      <c r="A594" s="49">
        <v>26</v>
      </c>
      <c r="B594" s="50" t="s">
        <v>60</v>
      </c>
      <c r="C594" s="159">
        <f t="shared" si="32"/>
        <v>1932.2416747999998</v>
      </c>
      <c r="D594" s="159">
        <f t="shared" si="33"/>
        <v>100.87864985340957</v>
      </c>
      <c r="E594" s="92">
        <f t="shared" si="31"/>
        <v>5.2208091342327144E-2</v>
      </c>
      <c r="F594" s="66"/>
      <c r="G594" s="21"/>
    </row>
    <row r="595" spans="1:7" ht="12.95" customHeight="1" x14ac:dyDescent="0.2">
      <c r="A595" s="49">
        <v>27</v>
      </c>
      <c r="B595" s="50" t="s">
        <v>61</v>
      </c>
      <c r="C595" s="159">
        <f t="shared" si="32"/>
        <v>1625.1139839</v>
      </c>
      <c r="D595" s="159">
        <f t="shared" si="33"/>
        <v>134.97226820890137</v>
      </c>
      <c r="E595" s="92">
        <f t="shared" si="31"/>
        <v>8.3054031622440808E-2</v>
      </c>
      <c r="F595" s="66"/>
      <c r="G595" s="21"/>
    </row>
    <row r="596" spans="1:7" ht="12.95" customHeight="1" x14ac:dyDescent="0.2">
      <c r="A596" s="49">
        <v>28</v>
      </c>
      <c r="B596" s="50" t="s">
        <v>62</v>
      </c>
      <c r="C596" s="159">
        <f t="shared" si="32"/>
        <v>1270.1462844</v>
      </c>
      <c r="D596" s="159">
        <f t="shared" si="33"/>
        <v>155.79655330872674</v>
      </c>
      <c r="E596" s="92">
        <f t="shared" si="31"/>
        <v>0.12266032284802765</v>
      </c>
      <c r="F596" s="66"/>
      <c r="G596" s="21"/>
    </row>
    <row r="597" spans="1:7" ht="12.95" customHeight="1" x14ac:dyDescent="0.2">
      <c r="A597" s="49">
        <v>29</v>
      </c>
      <c r="B597" s="50" t="s">
        <v>63</v>
      </c>
      <c r="C597" s="159">
        <f t="shared" si="32"/>
        <v>758.82844160000002</v>
      </c>
      <c r="D597" s="159">
        <f t="shared" si="33"/>
        <v>26.218248678483064</v>
      </c>
      <c r="E597" s="92">
        <f t="shared" si="31"/>
        <v>3.4550956765934518E-2</v>
      </c>
      <c r="F597" s="66"/>
      <c r="G597" s="21"/>
    </row>
    <row r="598" spans="1:7" ht="12.95" customHeight="1" x14ac:dyDescent="0.2">
      <c r="A598" s="49">
        <v>30</v>
      </c>
      <c r="B598" s="50" t="s">
        <v>64</v>
      </c>
      <c r="C598" s="159">
        <f t="shared" si="32"/>
        <v>2820.3378551999999</v>
      </c>
      <c r="D598" s="159">
        <f t="shared" si="33"/>
        <v>360.16640817160987</v>
      </c>
      <c r="E598" s="92">
        <f t="shared" si="31"/>
        <v>0.12770328473503725</v>
      </c>
      <c r="F598" s="66"/>
      <c r="G598" s="21" t="s">
        <v>19</v>
      </c>
    </row>
    <row r="599" spans="1:7" ht="12.95" customHeight="1" x14ac:dyDescent="0.2">
      <c r="A599" s="52"/>
      <c r="B599" s="53" t="s">
        <v>65</v>
      </c>
      <c r="C599" s="160">
        <f>SUM(C569:C598)</f>
        <v>59483.428673200011</v>
      </c>
      <c r="D599" s="160">
        <f>SUM(D569:D598)</f>
        <v>5952.9887869300064</v>
      </c>
      <c r="E599" s="97">
        <f t="shared" si="31"/>
        <v>0.1000781044353635</v>
      </c>
      <c r="F599" s="48"/>
      <c r="G599" s="21"/>
    </row>
    <row r="600" spans="1:7" ht="24.75" customHeight="1" x14ac:dyDescent="0.2">
      <c r="A600" s="69" t="s">
        <v>136</v>
      </c>
      <c r="B600" s="70"/>
      <c r="C600" s="70"/>
      <c r="D600" s="70"/>
      <c r="E600" s="70"/>
      <c r="F600" s="70"/>
      <c r="G600" s="70"/>
    </row>
    <row r="601" spans="1:7" ht="21" customHeight="1" x14ac:dyDescent="0.2">
      <c r="E601" s="86" t="s">
        <v>130</v>
      </c>
    </row>
    <row r="602" spans="1:7" ht="28.5" x14ac:dyDescent="0.2">
      <c r="A602" s="71" t="s">
        <v>103</v>
      </c>
      <c r="B602" s="71" t="s">
        <v>137</v>
      </c>
      <c r="C602" s="71" t="s">
        <v>138</v>
      </c>
      <c r="D602" s="110" t="s">
        <v>106</v>
      </c>
      <c r="E602" s="71" t="s">
        <v>107</v>
      </c>
      <c r="F602" s="111"/>
    </row>
    <row r="603" spans="1:7" x14ac:dyDescent="0.2">
      <c r="A603" s="112">
        <f>C599</f>
        <v>59483.428673200011</v>
      </c>
      <c r="B603" s="112">
        <f>D639</f>
        <v>3472.1933584000003</v>
      </c>
      <c r="C603" s="112">
        <f>E639</f>
        <v>55279.86061583001</v>
      </c>
      <c r="D603" s="112">
        <f>B603+C603</f>
        <v>58752.05397423001</v>
      </c>
      <c r="E603" s="114">
        <f>D603/A603</f>
        <v>0.98770456385444505</v>
      </c>
      <c r="F603" s="115"/>
    </row>
    <row r="604" spans="1:7" x14ac:dyDescent="0.2">
      <c r="A604" s="162"/>
      <c r="B604" s="117"/>
      <c r="C604" s="118"/>
      <c r="D604" s="118"/>
      <c r="E604" s="119"/>
      <c r="F604" s="120"/>
      <c r="G604" s="121"/>
    </row>
    <row r="605" spans="1:7" x14ac:dyDescent="0.2">
      <c r="A605" s="6" t="s">
        <v>139</v>
      </c>
      <c r="B605" s="70"/>
      <c r="C605" s="85"/>
      <c r="D605" s="70"/>
      <c r="E605" s="70"/>
      <c r="F605" s="70"/>
      <c r="G605" s="70"/>
    </row>
    <row r="606" spans="1:7" x14ac:dyDescent="0.2">
      <c r="A606" s="70"/>
      <c r="B606" s="70"/>
      <c r="C606" s="70"/>
      <c r="D606" s="70"/>
      <c r="E606" s="70"/>
      <c r="F606" s="70"/>
      <c r="G606" s="86" t="s">
        <v>130</v>
      </c>
    </row>
    <row r="607" spans="1:7" ht="62.25" customHeight="1" x14ac:dyDescent="0.2">
      <c r="A607" s="87" t="s">
        <v>93</v>
      </c>
      <c r="B607" s="87" t="s">
        <v>94</v>
      </c>
      <c r="C607" s="88" t="s">
        <v>140</v>
      </c>
      <c r="D607" s="88" t="s">
        <v>141</v>
      </c>
      <c r="E607" s="88" t="s">
        <v>142</v>
      </c>
      <c r="F607" s="88" t="s">
        <v>143</v>
      </c>
      <c r="G607" s="138" t="s">
        <v>144</v>
      </c>
    </row>
    <row r="608" spans="1:7" ht="13.5" customHeight="1" x14ac:dyDescent="0.2">
      <c r="A608" s="87">
        <v>1</v>
      </c>
      <c r="B608" s="87">
        <v>2</v>
      </c>
      <c r="C608" s="88">
        <v>3</v>
      </c>
      <c r="D608" s="88">
        <v>4</v>
      </c>
      <c r="E608" s="88">
        <v>5</v>
      </c>
      <c r="F608" s="88">
        <v>6</v>
      </c>
      <c r="G608" s="138">
        <v>7</v>
      </c>
    </row>
    <row r="609" spans="1:7" ht="12.95" customHeight="1" x14ac:dyDescent="0.2">
      <c r="A609" s="49">
        <v>1</v>
      </c>
      <c r="B609" s="50" t="s">
        <v>35</v>
      </c>
      <c r="C609" s="159">
        <f>C569</f>
        <v>1619.8881532999999</v>
      </c>
      <c r="D609" s="159">
        <f>D533</f>
        <v>0.16855999999999999</v>
      </c>
      <c r="E609" s="159">
        <v>1603.0640942145853</v>
      </c>
      <c r="F609" s="166">
        <f t="shared" ref="F609:F639" si="34">D609+E609</f>
        <v>1603.2326542145854</v>
      </c>
      <c r="G609" s="167">
        <f t="shared" ref="G609:G639" si="35">F609/C609</f>
        <v>0.98971811785185027</v>
      </c>
    </row>
    <row r="610" spans="1:7" ht="12.95" customHeight="1" x14ac:dyDescent="0.2">
      <c r="A610" s="49">
        <v>2</v>
      </c>
      <c r="B610" s="50" t="s">
        <v>36</v>
      </c>
      <c r="C610" s="159">
        <f t="shared" ref="C610:C638" si="36">C570</f>
        <v>3725.9994361999998</v>
      </c>
      <c r="D610" s="159">
        <f t="shared" ref="D610:D638" si="37">D534</f>
        <v>0</v>
      </c>
      <c r="E610" s="159">
        <v>3687.4934934497414</v>
      </c>
      <c r="F610" s="166">
        <f t="shared" si="34"/>
        <v>3687.4934934497414</v>
      </c>
      <c r="G610" s="167">
        <f t="shared" si="35"/>
        <v>0.98966560693054506</v>
      </c>
    </row>
    <row r="611" spans="1:7" ht="12.95" customHeight="1" x14ac:dyDescent="0.2">
      <c r="A611" s="49">
        <v>3</v>
      </c>
      <c r="B611" s="50" t="s">
        <v>37</v>
      </c>
      <c r="C611" s="159">
        <f t="shared" si="36"/>
        <v>1844.2383854</v>
      </c>
      <c r="D611" s="159">
        <f t="shared" si="37"/>
        <v>404.74028999999996</v>
      </c>
      <c r="E611" s="159">
        <v>1407.193955417169</v>
      </c>
      <c r="F611" s="166">
        <f t="shared" si="34"/>
        <v>1811.934245417169</v>
      </c>
      <c r="G611" s="167">
        <f t="shared" si="35"/>
        <v>0.98248375034454971</v>
      </c>
    </row>
    <row r="612" spans="1:7" ht="12.95" customHeight="1" x14ac:dyDescent="0.2">
      <c r="A612" s="49">
        <v>4</v>
      </c>
      <c r="B612" s="50" t="s">
        <v>38</v>
      </c>
      <c r="C612" s="159">
        <f t="shared" si="36"/>
        <v>2316.6884946999999</v>
      </c>
      <c r="D612" s="159">
        <f t="shared" si="37"/>
        <v>122.29267</v>
      </c>
      <c r="E612" s="159">
        <v>2169.5885666465206</v>
      </c>
      <c r="F612" s="166">
        <f t="shared" si="34"/>
        <v>2291.8812366465204</v>
      </c>
      <c r="G612" s="167">
        <f t="shared" si="35"/>
        <v>0.98929193194931808</v>
      </c>
    </row>
    <row r="613" spans="1:7" ht="12.95" customHeight="1" x14ac:dyDescent="0.2">
      <c r="A613" s="49">
        <v>5</v>
      </c>
      <c r="B613" s="50" t="s">
        <v>39</v>
      </c>
      <c r="C613" s="159">
        <f t="shared" si="36"/>
        <v>2428.2875371000005</v>
      </c>
      <c r="D613" s="159">
        <f t="shared" si="37"/>
        <v>6.4507300000000001</v>
      </c>
      <c r="E613" s="159">
        <v>2396.6278893628114</v>
      </c>
      <c r="F613" s="166">
        <f t="shared" si="34"/>
        <v>2403.0786193628114</v>
      </c>
      <c r="G613" s="167">
        <f t="shared" si="35"/>
        <v>0.98961864385825782</v>
      </c>
    </row>
    <row r="614" spans="1:7" ht="12.95" customHeight="1" x14ac:dyDescent="0.2">
      <c r="A614" s="49">
        <v>6</v>
      </c>
      <c r="B614" s="50" t="s">
        <v>40</v>
      </c>
      <c r="C614" s="159">
        <f t="shared" si="36"/>
        <v>737.50278230000004</v>
      </c>
      <c r="D614" s="159">
        <f t="shared" si="37"/>
        <v>47.118380000000002</v>
      </c>
      <c r="E614" s="159">
        <v>681.22161929319418</v>
      </c>
      <c r="F614" s="166">
        <f t="shared" si="34"/>
        <v>728.33999929319418</v>
      </c>
      <c r="G614" s="167">
        <f t="shared" si="35"/>
        <v>0.98757593431955537</v>
      </c>
    </row>
    <row r="615" spans="1:7" ht="12.95" customHeight="1" x14ac:dyDescent="0.2">
      <c r="A615" s="49">
        <v>7</v>
      </c>
      <c r="B615" s="50" t="s">
        <v>41</v>
      </c>
      <c r="C615" s="159">
        <f t="shared" si="36"/>
        <v>2357.8188651</v>
      </c>
      <c r="D615" s="159">
        <f t="shared" si="37"/>
        <v>1.2035499999999963</v>
      </c>
      <c r="E615" s="159">
        <v>2333.4960634487793</v>
      </c>
      <c r="F615" s="166">
        <f t="shared" si="34"/>
        <v>2334.6996134487795</v>
      </c>
      <c r="G615" s="167">
        <f t="shared" si="35"/>
        <v>0.99019464472295671</v>
      </c>
    </row>
    <row r="616" spans="1:7" ht="12.95" customHeight="1" x14ac:dyDescent="0.2">
      <c r="A616" s="49">
        <v>8</v>
      </c>
      <c r="B616" s="50" t="s">
        <v>42</v>
      </c>
      <c r="C616" s="159">
        <f t="shared" si="36"/>
        <v>488.44425219999999</v>
      </c>
      <c r="D616" s="159">
        <f t="shared" si="37"/>
        <v>41.026330000000002</v>
      </c>
      <c r="E616" s="159">
        <v>440.84903403738241</v>
      </c>
      <c r="F616" s="166">
        <f t="shared" si="34"/>
        <v>481.87536403738238</v>
      </c>
      <c r="G616" s="167">
        <f t="shared" si="35"/>
        <v>0.9865514065668074</v>
      </c>
    </row>
    <row r="617" spans="1:7" ht="12.95" customHeight="1" x14ac:dyDescent="0.2">
      <c r="A617" s="49">
        <v>9</v>
      </c>
      <c r="B617" s="50" t="s">
        <v>43</v>
      </c>
      <c r="C617" s="159">
        <f t="shared" si="36"/>
        <v>1494.080537</v>
      </c>
      <c r="D617" s="159">
        <f t="shared" si="37"/>
        <v>58.597629999999995</v>
      </c>
      <c r="E617" s="159">
        <v>1418.1135190502659</v>
      </c>
      <c r="F617" s="166">
        <f t="shared" si="34"/>
        <v>1476.7111490502659</v>
      </c>
      <c r="G617" s="167">
        <f t="shared" si="35"/>
        <v>0.98837453034184453</v>
      </c>
    </row>
    <row r="618" spans="1:7" ht="12.95" customHeight="1" x14ac:dyDescent="0.2">
      <c r="A618" s="49">
        <v>10</v>
      </c>
      <c r="B618" s="50" t="s">
        <v>44</v>
      </c>
      <c r="C618" s="159">
        <f t="shared" si="36"/>
        <v>1060.8103907999998</v>
      </c>
      <c r="D618" s="159">
        <f t="shared" si="37"/>
        <v>43.407890000000002</v>
      </c>
      <c r="E618" s="159">
        <v>1004.1541788972053</v>
      </c>
      <c r="F618" s="166">
        <f t="shared" si="34"/>
        <v>1047.5620688972053</v>
      </c>
      <c r="G618" s="167">
        <f t="shared" si="35"/>
        <v>0.98751113109591304</v>
      </c>
    </row>
    <row r="619" spans="1:7" ht="12.95" customHeight="1" x14ac:dyDescent="0.2">
      <c r="A619" s="49">
        <v>11</v>
      </c>
      <c r="B619" s="50" t="s">
        <v>45</v>
      </c>
      <c r="C619" s="159">
        <f t="shared" si="36"/>
        <v>4484.4702143000004</v>
      </c>
      <c r="D619" s="159">
        <f t="shared" si="37"/>
        <v>568.51858000000004</v>
      </c>
      <c r="E619" s="159">
        <v>3850.8615556698164</v>
      </c>
      <c r="F619" s="166">
        <f t="shared" si="34"/>
        <v>4419.3801356698168</v>
      </c>
      <c r="G619" s="167">
        <f t="shared" si="35"/>
        <v>0.98548544743978328</v>
      </c>
    </row>
    <row r="620" spans="1:7" ht="12.95" customHeight="1" x14ac:dyDescent="0.2">
      <c r="A620" s="49">
        <v>12</v>
      </c>
      <c r="B620" s="50" t="s">
        <v>46</v>
      </c>
      <c r="C620" s="159">
        <f t="shared" si="36"/>
        <v>1191.3817789999998</v>
      </c>
      <c r="D620" s="159">
        <f t="shared" si="37"/>
        <v>197.49034</v>
      </c>
      <c r="E620" s="159">
        <v>974.9936259745939</v>
      </c>
      <c r="F620" s="166">
        <f t="shared" si="34"/>
        <v>1172.483965974594</v>
      </c>
      <c r="G620" s="167">
        <f t="shared" si="35"/>
        <v>0.98413790326618222</v>
      </c>
    </row>
    <row r="621" spans="1:7" ht="12.95" customHeight="1" x14ac:dyDescent="0.2">
      <c r="A621" s="49">
        <v>13</v>
      </c>
      <c r="B621" s="50" t="s">
        <v>47</v>
      </c>
      <c r="C621" s="159">
        <f t="shared" si="36"/>
        <v>2484.1179849</v>
      </c>
      <c r="D621" s="159">
        <f t="shared" si="37"/>
        <v>0.46314</v>
      </c>
      <c r="E621" s="159">
        <v>2457.6404410085597</v>
      </c>
      <c r="F621" s="166">
        <f t="shared" si="34"/>
        <v>2458.1035810085596</v>
      </c>
      <c r="G621" s="167">
        <f t="shared" si="35"/>
        <v>0.98952771001636319</v>
      </c>
    </row>
    <row r="622" spans="1:7" ht="12.95" customHeight="1" x14ac:dyDescent="0.2">
      <c r="A622" s="49">
        <v>14</v>
      </c>
      <c r="B622" s="50" t="s">
        <v>48</v>
      </c>
      <c r="C622" s="159">
        <f t="shared" si="36"/>
        <v>561.09042929999998</v>
      </c>
      <c r="D622" s="159">
        <f t="shared" si="37"/>
        <v>78.229690000000005</v>
      </c>
      <c r="E622" s="159">
        <v>474.55307569232201</v>
      </c>
      <c r="F622" s="166">
        <f t="shared" si="34"/>
        <v>552.78276569232207</v>
      </c>
      <c r="G622" s="167">
        <f t="shared" si="35"/>
        <v>0.9851937171374634</v>
      </c>
    </row>
    <row r="623" spans="1:7" ht="12.95" customHeight="1" x14ac:dyDescent="0.2">
      <c r="A623" s="49">
        <v>15</v>
      </c>
      <c r="B623" s="50" t="s">
        <v>49</v>
      </c>
      <c r="C623" s="159">
        <f t="shared" si="36"/>
        <v>2708.4561953000002</v>
      </c>
      <c r="D623" s="159">
        <f t="shared" si="37"/>
        <v>47.534460000000003</v>
      </c>
      <c r="E623" s="159">
        <v>2631.0977555107875</v>
      </c>
      <c r="F623" s="166">
        <f t="shared" si="34"/>
        <v>2678.6322155107873</v>
      </c>
      <c r="G623" s="167">
        <f t="shared" si="35"/>
        <v>0.98898856852809114</v>
      </c>
    </row>
    <row r="624" spans="1:7" ht="12.95" customHeight="1" x14ac:dyDescent="0.2">
      <c r="A624" s="49">
        <v>16</v>
      </c>
      <c r="B624" s="50" t="s">
        <v>50</v>
      </c>
      <c r="C624" s="159">
        <f t="shared" si="36"/>
        <v>1557.2872179000001</v>
      </c>
      <c r="D624" s="159">
        <f t="shared" si="37"/>
        <v>93.744258400000035</v>
      </c>
      <c r="E624" s="159">
        <v>1443.4115863054783</v>
      </c>
      <c r="F624" s="166">
        <f t="shared" si="34"/>
        <v>1537.1558447054783</v>
      </c>
      <c r="G624" s="167">
        <f t="shared" si="35"/>
        <v>0.98707279366123035</v>
      </c>
    </row>
    <row r="625" spans="1:7" ht="12.95" customHeight="1" x14ac:dyDescent="0.2">
      <c r="A625" s="49">
        <v>17</v>
      </c>
      <c r="B625" s="50" t="s">
        <v>51</v>
      </c>
      <c r="C625" s="159">
        <f t="shared" si="36"/>
        <v>1891.7545012</v>
      </c>
      <c r="D625" s="159">
        <f t="shared" si="37"/>
        <v>657.65255999999999</v>
      </c>
      <c r="E625" s="159">
        <v>1191.5349284651845</v>
      </c>
      <c r="F625" s="166">
        <f t="shared" si="34"/>
        <v>1849.1874884651845</v>
      </c>
      <c r="G625" s="167">
        <f t="shared" si="35"/>
        <v>0.97749865920349921</v>
      </c>
    </row>
    <row r="626" spans="1:7" ht="12.95" customHeight="1" x14ac:dyDescent="0.2">
      <c r="A626" s="49">
        <v>18</v>
      </c>
      <c r="B626" s="50" t="s">
        <v>52</v>
      </c>
      <c r="C626" s="159">
        <f t="shared" si="36"/>
        <v>3001.3338936</v>
      </c>
      <c r="D626" s="159">
        <f t="shared" si="37"/>
        <v>106.53547999999999</v>
      </c>
      <c r="E626" s="159">
        <v>2851.6408242434973</v>
      </c>
      <c r="F626" s="166">
        <f t="shared" si="34"/>
        <v>2958.1763042434973</v>
      </c>
      <c r="G626" s="167">
        <f t="shared" si="35"/>
        <v>0.98562053044197073</v>
      </c>
    </row>
    <row r="627" spans="1:7" ht="12.95" customHeight="1" x14ac:dyDescent="0.2">
      <c r="A627" s="49">
        <v>19</v>
      </c>
      <c r="B627" s="50" t="s">
        <v>53</v>
      </c>
      <c r="C627" s="159">
        <f t="shared" si="36"/>
        <v>1919.6104770000002</v>
      </c>
      <c r="D627" s="159">
        <f t="shared" si="37"/>
        <v>29.780259999999998</v>
      </c>
      <c r="E627" s="159">
        <v>1869.1370480334785</v>
      </c>
      <c r="F627" s="166">
        <f t="shared" si="34"/>
        <v>1898.9173080334785</v>
      </c>
      <c r="G627" s="167">
        <f t="shared" si="35"/>
        <v>0.98922012084510957</v>
      </c>
    </row>
    <row r="628" spans="1:7" ht="12.95" customHeight="1" x14ac:dyDescent="0.2">
      <c r="A628" s="49">
        <v>20</v>
      </c>
      <c r="B628" s="50" t="s">
        <v>54</v>
      </c>
      <c r="C628" s="159">
        <f t="shared" si="36"/>
        <v>2273.3650603000001</v>
      </c>
      <c r="D628" s="159">
        <f t="shared" si="37"/>
        <v>0</v>
      </c>
      <c r="E628" s="159">
        <v>2248.1105160139132</v>
      </c>
      <c r="F628" s="166">
        <f t="shared" si="34"/>
        <v>2248.1105160139132</v>
      </c>
      <c r="G628" s="167">
        <f t="shared" si="35"/>
        <v>0.98889111796116269</v>
      </c>
    </row>
    <row r="629" spans="1:7" ht="12.95" customHeight="1" x14ac:dyDescent="0.2">
      <c r="A629" s="49">
        <v>21</v>
      </c>
      <c r="B629" s="50" t="s">
        <v>55</v>
      </c>
      <c r="C629" s="159">
        <f t="shared" si="36"/>
        <v>1271.0586668999999</v>
      </c>
      <c r="D629" s="159">
        <f t="shared" si="37"/>
        <v>9.4659100000000187</v>
      </c>
      <c r="E629" s="159">
        <v>1246.7848562835579</v>
      </c>
      <c r="F629" s="166">
        <f t="shared" si="34"/>
        <v>1256.2507662835581</v>
      </c>
      <c r="G629" s="167">
        <f t="shared" si="35"/>
        <v>0.98834994717233859</v>
      </c>
    </row>
    <row r="630" spans="1:7" ht="12.95" customHeight="1" x14ac:dyDescent="0.2">
      <c r="A630" s="49">
        <v>22</v>
      </c>
      <c r="B630" s="50" t="s">
        <v>56</v>
      </c>
      <c r="C630" s="159">
        <f t="shared" si="36"/>
        <v>4734.7136585999997</v>
      </c>
      <c r="D630" s="159">
        <f t="shared" si="37"/>
        <v>103.32792000000001</v>
      </c>
      <c r="E630" s="159">
        <v>4568.5511839070332</v>
      </c>
      <c r="F630" s="166">
        <f t="shared" si="34"/>
        <v>4671.8791039070329</v>
      </c>
      <c r="G630" s="167">
        <f t="shared" si="35"/>
        <v>0.98672896415206945</v>
      </c>
    </row>
    <row r="631" spans="1:7" ht="12.95" customHeight="1" x14ac:dyDescent="0.2">
      <c r="A631" s="49">
        <v>23</v>
      </c>
      <c r="B631" s="50" t="s">
        <v>57</v>
      </c>
      <c r="C631" s="159">
        <f t="shared" si="36"/>
        <v>2479.5224450999999</v>
      </c>
      <c r="D631" s="159">
        <f t="shared" si="37"/>
        <v>186.08925000000002</v>
      </c>
      <c r="E631" s="159">
        <v>2270.8666754417682</v>
      </c>
      <c r="F631" s="166">
        <f t="shared" si="34"/>
        <v>2456.9559254417682</v>
      </c>
      <c r="G631" s="167">
        <f t="shared" si="35"/>
        <v>0.99089884437108955</v>
      </c>
    </row>
    <row r="632" spans="1:7" ht="12.95" customHeight="1" x14ac:dyDescent="0.2">
      <c r="A632" s="49">
        <v>24</v>
      </c>
      <c r="B632" s="50" t="s">
        <v>58</v>
      </c>
      <c r="C632" s="159">
        <f t="shared" si="36"/>
        <v>1250.0799878</v>
      </c>
      <c r="D632" s="159">
        <f t="shared" si="37"/>
        <v>137.33954</v>
      </c>
      <c r="E632" s="159">
        <v>1095.6057710865364</v>
      </c>
      <c r="F632" s="166">
        <f t="shared" si="34"/>
        <v>1232.9453110865363</v>
      </c>
      <c r="G632" s="167">
        <f t="shared" si="35"/>
        <v>0.98629313573476307</v>
      </c>
    </row>
    <row r="633" spans="1:7" ht="12.95" customHeight="1" x14ac:dyDescent="0.2">
      <c r="A633" s="49">
        <v>25</v>
      </c>
      <c r="B633" s="50" t="s">
        <v>59</v>
      </c>
      <c r="C633" s="159">
        <f t="shared" si="36"/>
        <v>1194.7590880000002</v>
      </c>
      <c r="D633" s="159">
        <f t="shared" si="37"/>
        <v>7.399799999999999</v>
      </c>
      <c r="E633" s="159">
        <v>1175.5109088546956</v>
      </c>
      <c r="F633" s="166">
        <f t="shared" si="34"/>
        <v>1182.9107088546955</v>
      </c>
      <c r="G633" s="167">
        <f t="shared" si="35"/>
        <v>0.99008303911281503</v>
      </c>
    </row>
    <row r="634" spans="1:7" ht="12.95" customHeight="1" x14ac:dyDescent="0.2">
      <c r="A634" s="49">
        <v>26</v>
      </c>
      <c r="B634" s="50" t="s">
        <v>60</v>
      </c>
      <c r="C634" s="159">
        <f t="shared" si="36"/>
        <v>1932.2416747999998</v>
      </c>
      <c r="D634" s="159">
        <f t="shared" si="37"/>
        <v>52.435100000000055</v>
      </c>
      <c r="E634" s="159">
        <v>1870.0214238534095</v>
      </c>
      <c r="F634" s="166">
        <f t="shared" si="34"/>
        <v>1922.4565238534096</v>
      </c>
      <c r="G634" s="167">
        <f t="shared" si="35"/>
        <v>0.99493585555357456</v>
      </c>
    </row>
    <row r="635" spans="1:7" ht="12.95" customHeight="1" x14ac:dyDescent="0.2">
      <c r="A635" s="49">
        <v>27</v>
      </c>
      <c r="B635" s="50" t="s">
        <v>61</v>
      </c>
      <c r="C635" s="159">
        <f t="shared" si="36"/>
        <v>1625.1139839</v>
      </c>
      <c r="D635" s="159">
        <f t="shared" si="37"/>
        <v>42.520780000000002</v>
      </c>
      <c r="E635" s="159">
        <v>1563.2194376089012</v>
      </c>
      <c r="F635" s="166">
        <f t="shared" si="34"/>
        <v>1605.7402176089013</v>
      </c>
      <c r="G635" s="167">
        <f t="shared" si="35"/>
        <v>0.98807851850206529</v>
      </c>
    </row>
    <row r="636" spans="1:7" ht="12.95" customHeight="1" x14ac:dyDescent="0.2">
      <c r="A636" s="49">
        <v>28</v>
      </c>
      <c r="B636" s="50" t="s">
        <v>62</v>
      </c>
      <c r="C636" s="159">
        <f t="shared" si="36"/>
        <v>1270.1462844</v>
      </c>
      <c r="D636" s="159">
        <f t="shared" si="37"/>
        <v>407.89588000000003</v>
      </c>
      <c r="E636" s="159">
        <v>834.60723940872663</v>
      </c>
      <c r="F636" s="166">
        <f t="shared" si="34"/>
        <v>1242.5031194087267</v>
      </c>
      <c r="G636" s="167">
        <f t="shared" si="35"/>
        <v>0.97823623520315095</v>
      </c>
    </row>
    <row r="637" spans="1:7" ht="12.95" customHeight="1" x14ac:dyDescent="0.2">
      <c r="A637" s="49">
        <v>29</v>
      </c>
      <c r="B637" s="50" t="s">
        <v>63</v>
      </c>
      <c r="C637" s="159">
        <f t="shared" si="36"/>
        <v>758.82844160000002</v>
      </c>
      <c r="D637" s="159">
        <f t="shared" si="37"/>
        <v>20.764379999999999</v>
      </c>
      <c r="E637" s="159">
        <v>729.25303327848314</v>
      </c>
      <c r="F637" s="166">
        <f t="shared" si="34"/>
        <v>750.0174132784831</v>
      </c>
      <c r="G637" s="167">
        <f t="shared" si="35"/>
        <v>0.98838864249350122</v>
      </c>
    </row>
    <row r="638" spans="1:7" ht="12.95" customHeight="1" x14ac:dyDescent="0.2">
      <c r="A638" s="49">
        <v>30</v>
      </c>
      <c r="B638" s="50" t="s">
        <v>64</v>
      </c>
      <c r="C638" s="159">
        <f t="shared" si="36"/>
        <v>2820.3378551999999</v>
      </c>
      <c r="D638" s="159">
        <f t="shared" si="37"/>
        <v>0</v>
      </c>
      <c r="E638" s="159">
        <v>2790.6563153716102</v>
      </c>
      <c r="F638" s="166">
        <f t="shared" si="34"/>
        <v>2790.6563153716102</v>
      </c>
      <c r="G638" s="167">
        <f t="shared" si="35"/>
        <v>0.98947589212630527</v>
      </c>
    </row>
    <row r="639" spans="1:7" ht="12.95" customHeight="1" x14ac:dyDescent="0.2">
      <c r="A639" s="52"/>
      <c r="B639" s="53" t="s">
        <v>65</v>
      </c>
      <c r="C639" s="160">
        <f>SUM(C609:C638)</f>
        <v>59483.428673200011</v>
      </c>
      <c r="D639" s="160">
        <f>SUM(D609:D638)</f>
        <v>3472.1933584000003</v>
      </c>
      <c r="E639" s="160">
        <f>SUM(E609:E638)</f>
        <v>55279.86061583001</v>
      </c>
      <c r="F639" s="168">
        <f t="shared" si="34"/>
        <v>58752.05397423001</v>
      </c>
      <c r="G639" s="169">
        <f t="shared" si="35"/>
        <v>0.98770456385444505</v>
      </c>
    </row>
    <row r="640" spans="1:7" ht="14.25" customHeight="1" x14ac:dyDescent="0.2">
      <c r="A640" s="170"/>
      <c r="B640" s="117"/>
      <c r="C640" s="118"/>
      <c r="D640" s="118"/>
      <c r="E640" s="119"/>
      <c r="F640" s="120"/>
      <c r="G640" s="121"/>
    </row>
    <row r="641" spans="1:8" x14ac:dyDescent="0.2">
      <c r="A641" s="69" t="s">
        <v>145</v>
      </c>
      <c r="B641" s="70"/>
      <c r="C641" s="85"/>
      <c r="D641" s="70"/>
      <c r="E641" s="86" t="s">
        <v>130</v>
      </c>
      <c r="F641" s="70"/>
      <c r="G641" s="70"/>
      <c r="H641" s="70" t="s">
        <v>19</v>
      </c>
    </row>
    <row r="642" spans="1:8" ht="1.5" customHeight="1" x14ac:dyDescent="0.2">
      <c r="A642" s="70"/>
      <c r="B642" s="70"/>
      <c r="C642" s="85"/>
      <c r="D642" s="70"/>
      <c r="E642" s="70"/>
      <c r="F642" s="70"/>
      <c r="G642" s="70"/>
      <c r="H642" s="70"/>
    </row>
    <row r="643" spans="1:8" x14ac:dyDescent="0.2">
      <c r="A643" s="171" t="s">
        <v>103</v>
      </c>
      <c r="B643" s="171" t="s">
        <v>146</v>
      </c>
      <c r="C643" s="171" t="s">
        <v>147</v>
      </c>
      <c r="D643" s="171" t="s">
        <v>115</v>
      </c>
      <c r="E643" s="171" t="s">
        <v>116</v>
      </c>
    </row>
    <row r="644" spans="1:8" ht="17.25" customHeight="1" x14ac:dyDescent="0.2">
      <c r="A644" s="130">
        <f>C639</f>
        <v>59483.428673200011</v>
      </c>
      <c r="B644" s="130">
        <f>F639</f>
        <v>58752.05397423001</v>
      </c>
      <c r="C644" s="126">
        <f>B644/A644</f>
        <v>0.98770456385444505</v>
      </c>
      <c r="D644" s="130">
        <f>D680</f>
        <v>52799.06518730001</v>
      </c>
      <c r="E644" s="172">
        <f>D644/A644</f>
        <v>0.88762645941908169</v>
      </c>
    </row>
    <row r="645" spans="1:8" ht="17.25" customHeight="1" x14ac:dyDescent="0.2">
      <c r="A645" s="98"/>
      <c r="B645" s="98"/>
      <c r="C645" s="48"/>
      <c r="D645" s="98"/>
      <c r="E645" s="173"/>
    </row>
    <row r="646" spans="1:8" ht="17.25" customHeight="1" x14ac:dyDescent="0.2">
      <c r="A646" s="6" t="s">
        <v>148</v>
      </c>
    </row>
    <row r="647" spans="1:8" ht="15" customHeight="1" x14ac:dyDescent="0.2">
      <c r="A647" s="70"/>
      <c r="B647" s="70"/>
      <c r="C647" s="70"/>
      <c r="D647" s="70"/>
      <c r="E647" s="86" t="s">
        <v>130</v>
      </c>
      <c r="F647" s="70"/>
      <c r="G647" s="70"/>
      <c r="H647" s="70"/>
    </row>
    <row r="648" spans="1:8" ht="42.75" x14ac:dyDescent="0.2">
      <c r="A648" s="88" t="s">
        <v>93</v>
      </c>
      <c r="B648" s="88" t="s">
        <v>94</v>
      </c>
      <c r="C648" s="88" t="s">
        <v>149</v>
      </c>
      <c r="D648" s="88" t="s">
        <v>150</v>
      </c>
      <c r="E648" s="88" t="s">
        <v>151</v>
      </c>
    </row>
    <row r="649" spans="1:8" ht="15.75" customHeight="1" x14ac:dyDescent="0.2">
      <c r="A649" s="142">
        <v>1</v>
      </c>
      <c r="B649" s="142">
        <v>2</v>
      </c>
      <c r="C649" s="142">
        <v>3</v>
      </c>
      <c r="D649" s="142">
        <v>4</v>
      </c>
      <c r="E649" s="142">
        <v>5</v>
      </c>
      <c r="F649" s="174"/>
      <c r="G649" s="70"/>
      <c r="H649" s="70"/>
    </row>
    <row r="650" spans="1:8" ht="12.95" customHeight="1" x14ac:dyDescent="0.2">
      <c r="A650" s="49">
        <v>1</v>
      </c>
      <c r="B650" s="50" t="s">
        <v>35</v>
      </c>
      <c r="C650" s="159">
        <f>C609</f>
        <v>1619.8881532999999</v>
      </c>
      <c r="D650" s="159">
        <v>1526.8028296</v>
      </c>
      <c r="E650" s="92">
        <f t="shared" ref="E650:E680" si="38">D650/C650</f>
        <v>0.94253595625699926</v>
      </c>
      <c r="F650" s="66"/>
      <c r="G650" s="21"/>
    </row>
    <row r="651" spans="1:8" ht="12.95" customHeight="1" x14ac:dyDescent="0.2">
      <c r="A651" s="49">
        <v>2</v>
      </c>
      <c r="B651" s="50" t="s">
        <v>36</v>
      </c>
      <c r="C651" s="159">
        <f t="shared" ref="C651:C679" si="39">C610</f>
        <v>3725.9994361999998</v>
      </c>
      <c r="D651" s="159">
        <v>3355.5162812999997</v>
      </c>
      <c r="E651" s="92">
        <f t="shared" si="38"/>
        <v>0.90056811300061779</v>
      </c>
      <c r="F651" s="66"/>
      <c r="G651" s="21"/>
    </row>
    <row r="652" spans="1:8" ht="12.95" customHeight="1" x14ac:dyDescent="0.2">
      <c r="A652" s="49">
        <v>3</v>
      </c>
      <c r="B652" s="50" t="s">
        <v>37</v>
      </c>
      <c r="C652" s="159">
        <f t="shared" si="39"/>
        <v>1844.2383854</v>
      </c>
      <c r="D652" s="159">
        <v>1666.8117541000001</v>
      </c>
      <c r="E652" s="92">
        <f t="shared" si="38"/>
        <v>0.90379409044698011</v>
      </c>
      <c r="F652" s="66"/>
      <c r="G652" s="21"/>
    </row>
    <row r="653" spans="1:8" ht="12.95" customHeight="1" x14ac:dyDescent="0.2">
      <c r="A653" s="49">
        <v>4</v>
      </c>
      <c r="B653" s="50" t="s">
        <v>38</v>
      </c>
      <c r="C653" s="159">
        <f t="shared" si="39"/>
        <v>2316.6884946999999</v>
      </c>
      <c r="D653" s="159">
        <v>2004.4566904000003</v>
      </c>
      <c r="E653" s="92">
        <f t="shared" si="38"/>
        <v>0.86522495147090028</v>
      </c>
      <c r="F653" s="66"/>
      <c r="G653" s="21"/>
    </row>
    <row r="654" spans="1:8" ht="12.95" customHeight="1" x14ac:dyDescent="0.2">
      <c r="A654" s="49">
        <v>5</v>
      </c>
      <c r="B654" s="50" t="s">
        <v>39</v>
      </c>
      <c r="C654" s="159">
        <f t="shared" si="39"/>
        <v>2428.2875371000005</v>
      </c>
      <c r="D654" s="159">
        <v>2019.1811763000001</v>
      </c>
      <c r="E654" s="92">
        <f t="shared" si="38"/>
        <v>0.83152474550498312</v>
      </c>
      <c r="F654" s="66"/>
      <c r="G654" s="21"/>
    </row>
    <row r="655" spans="1:8" ht="12.95" customHeight="1" x14ac:dyDescent="0.2">
      <c r="A655" s="49">
        <v>6</v>
      </c>
      <c r="B655" s="50" t="s">
        <v>40</v>
      </c>
      <c r="C655" s="159">
        <f t="shared" si="39"/>
        <v>737.50278230000004</v>
      </c>
      <c r="D655" s="159">
        <v>603.27409999999998</v>
      </c>
      <c r="E655" s="92">
        <f t="shared" si="38"/>
        <v>0.81799569368214431</v>
      </c>
      <c r="F655" s="66"/>
      <c r="G655" s="21"/>
    </row>
    <row r="656" spans="1:8" ht="12.95" customHeight="1" x14ac:dyDescent="0.2">
      <c r="A656" s="49">
        <v>7</v>
      </c>
      <c r="B656" s="50" t="s">
        <v>41</v>
      </c>
      <c r="C656" s="159">
        <f t="shared" si="39"/>
        <v>2357.8188651</v>
      </c>
      <c r="D656" s="159">
        <v>2058.0436534</v>
      </c>
      <c r="E656" s="92">
        <f t="shared" si="38"/>
        <v>0.87285910035871828</v>
      </c>
      <c r="F656" s="66"/>
      <c r="G656" s="21"/>
    </row>
    <row r="657" spans="1:8" ht="12.95" customHeight="1" x14ac:dyDescent="0.2">
      <c r="A657" s="49">
        <v>8</v>
      </c>
      <c r="B657" s="50" t="s">
        <v>42</v>
      </c>
      <c r="C657" s="159">
        <f t="shared" si="39"/>
        <v>488.44425219999999</v>
      </c>
      <c r="D657" s="159">
        <v>439.40583570000001</v>
      </c>
      <c r="E657" s="92">
        <f t="shared" si="38"/>
        <v>0.89960283844240929</v>
      </c>
      <c r="F657" s="66"/>
      <c r="G657" s="21"/>
    </row>
    <row r="658" spans="1:8" ht="12.95" customHeight="1" x14ac:dyDescent="0.2">
      <c r="A658" s="49">
        <v>9</v>
      </c>
      <c r="B658" s="50" t="s">
        <v>43</v>
      </c>
      <c r="C658" s="159">
        <f t="shared" si="39"/>
        <v>1494.080537</v>
      </c>
      <c r="D658" s="159">
        <v>1386.3408231000001</v>
      </c>
      <c r="E658" s="92">
        <f t="shared" si="38"/>
        <v>0.92788895161144858</v>
      </c>
      <c r="F658" s="66"/>
      <c r="G658" s="21"/>
    </row>
    <row r="659" spans="1:8" ht="12.95" customHeight="1" x14ac:dyDescent="0.2">
      <c r="A659" s="49">
        <v>10</v>
      </c>
      <c r="B659" s="50" t="s">
        <v>44</v>
      </c>
      <c r="C659" s="159">
        <f t="shared" si="39"/>
        <v>1060.8103907999998</v>
      </c>
      <c r="D659" s="159">
        <v>850.69262280000009</v>
      </c>
      <c r="E659" s="92">
        <f t="shared" si="38"/>
        <v>0.80192712116861764</v>
      </c>
      <c r="F659" s="66"/>
      <c r="G659" s="21"/>
    </row>
    <row r="660" spans="1:8" ht="12.95" customHeight="1" x14ac:dyDescent="0.2">
      <c r="A660" s="49">
        <v>11</v>
      </c>
      <c r="B660" s="50" t="s">
        <v>45</v>
      </c>
      <c r="C660" s="159">
        <f t="shared" si="39"/>
        <v>4484.4702143000004</v>
      </c>
      <c r="D660" s="159">
        <v>3952.1343414000003</v>
      </c>
      <c r="E660" s="92">
        <f t="shared" si="38"/>
        <v>0.88129347560331728</v>
      </c>
      <c r="F660" s="66"/>
      <c r="G660" s="21"/>
    </row>
    <row r="661" spans="1:8" ht="12.95" customHeight="1" x14ac:dyDescent="0.2">
      <c r="A661" s="49">
        <v>12</v>
      </c>
      <c r="B661" s="50" t="s">
        <v>46</v>
      </c>
      <c r="C661" s="159">
        <f t="shared" si="39"/>
        <v>1191.3817789999998</v>
      </c>
      <c r="D661" s="159">
        <v>1042.2766808000001</v>
      </c>
      <c r="E661" s="92">
        <f t="shared" si="38"/>
        <v>0.87484692075351966</v>
      </c>
      <c r="F661" s="66"/>
      <c r="G661" s="21"/>
    </row>
    <row r="662" spans="1:8" ht="12.95" customHeight="1" x14ac:dyDescent="0.2">
      <c r="A662" s="49">
        <v>13</v>
      </c>
      <c r="B662" s="50" t="s">
        <v>47</v>
      </c>
      <c r="C662" s="159">
        <f t="shared" si="39"/>
        <v>2484.1179849</v>
      </c>
      <c r="D662" s="159">
        <v>2237.5466543000002</v>
      </c>
      <c r="E662" s="92">
        <f t="shared" si="38"/>
        <v>0.90074089391131484</v>
      </c>
      <c r="F662" s="66"/>
      <c r="G662" s="21"/>
    </row>
    <row r="663" spans="1:8" ht="12.95" customHeight="1" x14ac:dyDescent="0.2">
      <c r="A663" s="49">
        <v>14</v>
      </c>
      <c r="B663" s="50" t="s">
        <v>48</v>
      </c>
      <c r="C663" s="159">
        <f t="shared" si="39"/>
        <v>561.09042929999998</v>
      </c>
      <c r="D663" s="159">
        <v>487.35793660000002</v>
      </c>
      <c r="E663" s="92">
        <f t="shared" si="38"/>
        <v>0.86859071399241927</v>
      </c>
      <c r="F663" s="66"/>
      <c r="G663" s="21"/>
    </row>
    <row r="664" spans="1:8" ht="12.95" customHeight="1" x14ac:dyDescent="0.2">
      <c r="A664" s="49">
        <v>15</v>
      </c>
      <c r="B664" s="50" t="s">
        <v>49</v>
      </c>
      <c r="C664" s="159">
        <f t="shared" si="39"/>
        <v>2708.4561953000002</v>
      </c>
      <c r="D664" s="159">
        <v>2361.7159896000003</v>
      </c>
      <c r="E664" s="92">
        <f t="shared" si="38"/>
        <v>0.87197865474003222</v>
      </c>
      <c r="F664" s="66"/>
      <c r="G664" s="21"/>
    </row>
    <row r="665" spans="1:8" ht="12.95" customHeight="1" x14ac:dyDescent="0.2">
      <c r="A665" s="49">
        <v>16</v>
      </c>
      <c r="B665" s="50" t="s">
        <v>50</v>
      </c>
      <c r="C665" s="159">
        <f t="shared" si="39"/>
        <v>1557.2872179000001</v>
      </c>
      <c r="D665" s="159">
        <v>1279.0284718999999</v>
      </c>
      <c r="E665" s="92">
        <f t="shared" si="38"/>
        <v>0.82131828810922125</v>
      </c>
      <c r="F665" s="66"/>
      <c r="G665" s="21"/>
    </row>
    <row r="666" spans="1:8" ht="12.95" customHeight="1" x14ac:dyDescent="0.2">
      <c r="A666" s="49">
        <v>17</v>
      </c>
      <c r="B666" s="50" t="s">
        <v>51</v>
      </c>
      <c r="C666" s="159">
        <f t="shared" si="39"/>
        <v>1891.7545012</v>
      </c>
      <c r="D666" s="159">
        <v>1702.4359473999998</v>
      </c>
      <c r="E666" s="92">
        <f t="shared" si="38"/>
        <v>0.89992435398995507</v>
      </c>
      <c r="F666" s="66"/>
      <c r="G666" s="21"/>
    </row>
    <row r="667" spans="1:8" ht="12.95" customHeight="1" x14ac:dyDescent="0.2">
      <c r="A667" s="49">
        <v>18</v>
      </c>
      <c r="B667" s="50" t="s">
        <v>52</v>
      </c>
      <c r="C667" s="159">
        <f t="shared" si="39"/>
        <v>3001.3338936</v>
      </c>
      <c r="D667" s="159">
        <v>2616.7907823</v>
      </c>
      <c r="E667" s="92">
        <f t="shared" si="38"/>
        <v>0.87187593085861126</v>
      </c>
      <c r="F667" s="66"/>
      <c r="G667" s="21"/>
      <c r="H667" s="1" t="s">
        <v>19</v>
      </c>
    </row>
    <row r="668" spans="1:8" ht="12.95" customHeight="1" x14ac:dyDescent="0.2">
      <c r="A668" s="49">
        <v>19</v>
      </c>
      <c r="B668" s="50" t="s">
        <v>53</v>
      </c>
      <c r="C668" s="159">
        <f t="shared" si="39"/>
        <v>1919.6104770000002</v>
      </c>
      <c r="D668" s="159">
        <v>1721.0201440000001</v>
      </c>
      <c r="E668" s="92">
        <f t="shared" si="38"/>
        <v>0.8965465466148318</v>
      </c>
      <c r="F668" s="66"/>
      <c r="G668" s="21"/>
    </row>
    <row r="669" spans="1:8" ht="12.95" customHeight="1" x14ac:dyDescent="0.2">
      <c r="A669" s="49">
        <v>20</v>
      </c>
      <c r="B669" s="50" t="s">
        <v>54</v>
      </c>
      <c r="C669" s="159">
        <f t="shared" si="39"/>
        <v>2273.3650603000001</v>
      </c>
      <c r="D669" s="159">
        <v>2091.1105493</v>
      </c>
      <c r="E669" s="92">
        <f t="shared" si="38"/>
        <v>0.91983051284515249</v>
      </c>
      <c r="F669" s="66"/>
      <c r="G669" s="21"/>
      <c r="H669" s="1" t="s">
        <v>19</v>
      </c>
    </row>
    <row r="670" spans="1:8" ht="12.95" customHeight="1" x14ac:dyDescent="0.2">
      <c r="A670" s="49">
        <v>21</v>
      </c>
      <c r="B670" s="50" t="s">
        <v>55</v>
      </c>
      <c r="C670" s="159">
        <f t="shared" si="39"/>
        <v>1271.0586668999999</v>
      </c>
      <c r="D670" s="159">
        <v>1174.2168506</v>
      </c>
      <c r="E670" s="92">
        <f t="shared" si="38"/>
        <v>0.92381011292249116</v>
      </c>
      <c r="F670" s="66"/>
      <c r="G670" s="21"/>
    </row>
    <row r="671" spans="1:8" ht="12.95" customHeight="1" x14ac:dyDescent="0.2">
      <c r="A671" s="49">
        <v>22</v>
      </c>
      <c r="B671" s="50" t="s">
        <v>56</v>
      </c>
      <c r="C671" s="159">
        <f t="shared" si="39"/>
        <v>4734.7136585999997</v>
      </c>
      <c r="D671" s="159">
        <v>4419.0727456000004</v>
      </c>
      <c r="E671" s="92">
        <f t="shared" si="38"/>
        <v>0.93333474086090129</v>
      </c>
      <c r="F671" s="66"/>
      <c r="G671" s="21"/>
    </row>
    <row r="672" spans="1:8" ht="12.95" customHeight="1" x14ac:dyDescent="0.2">
      <c r="A672" s="49">
        <v>23</v>
      </c>
      <c r="B672" s="50" t="s">
        <v>57</v>
      </c>
      <c r="C672" s="159">
        <f t="shared" si="39"/>
        <v>2479.5224450999999</v>
      </c>
      <c r="D672" s="159">
        <v>2197.8248238000001</v>
      </c>
      <c r="E672" s="92">
        <f t="shared" si="38"/>
        <v>0.88639037252649722</v>
      </c>
      <c r="F672" s="66"/>
      <c r="G672" s="21"/>
    </row>
    <row r="673" spans="1:8" ht="12.95" customHeight="1" x14ac:dyDescent="0.2">
      <c r="A673" s="49">
        <v>24</v>
      </c>
      <c r="B673" s="50" t="s">
        <v>58</v>
      </c>
      <c r="C673" s="159">
        <f t="shared" si="39"/>
        <v>1250.0799878</v>
      </c>
      <c r="D673" s="159">
        <v>1035.6606859999999</v>
      </c>
      <c r="E673" s="92">
        <f t="shared" si="38"/>
        <v>0.82847553445171629</v>
      </c>
      <c r="F673" s="66"/>
      <c r="G673" s="21"/>
    </row>
    <row r="674" spans="1:8" ht="12.95" customHeight="1" x14ac:dyDescent="0.2">
      <c r="A674" s="49">
        <v>25</v>
      </c>
      <c r="B674" s="50" t="s">
        <v>59</v>
      </c>
      <c r="C674" s="159">
        <f t="shared" si="39"/>
        <v>1194.7590880000002</v>
      </c>
      <c r="D674" s="159">
        <v>1037.0053556999999</v>
      </c>
      <c r="E674" s="92">
        <f t="shared" si="38"/>
        <v>0.86796188965251853</v>
      </c>
      <c r="F674" s="66"/>
      <c r="G674" s="21"/>
    </row>
    <row r="675" spans="1:8" ht="12.95" customHeight="1" x14ac:dyDescent="0.2">
      <c r="A675" s="49">
        <v>26</v>
      </c>
      <c r="B675" s="50" t="s">
        <v>60</v>
      </c>
      <c r="C675" s="159">
        <f t="shared" si="39"/>
        <v>1932.2416747999998</v>
      </c>
      <c r="D675" s="159">
        <v>1821.5778740000001</v>
      </c>
      <c r="E675" s="92">
        <f t="shared" si="38"/>
        <v>0.94272776421124738</v>
      </c>
      <c r="F675" s="66"/>
      <c r="G675" s="21"/>
    </row>
    <row r="676" spans="1:8" ht="12.95" customHeight="1" x14ac:dyDescent="0.2">
      <c r="A676" s="49">
        <v>27</v>
      </c>
      <c r="B676" s="50" t="s">
        <v>61</v>
      </c>
      <c r="C676" s="159">
        <f t="shared" si="39"/>
        <v>1625.1139839</v>
      </c>
      <c r="D676" s="159">
        <v>1470.7679493999999</v>
      </c>
      <c r="E676" s="92">
        <f t="shared" si="38"/>
        <v>0.90502448687962456</v>
      </c>
      <c r="F676" s="66"/>
      <c r="G676" s="21"/>
    </row>
    <row r="677" spans="1:8" ht="12.95" customHeight="1" x14ac:dyDescent="0.2">
      <c r="A677" s="49">
        <v>28</v>
      </c>
      <c r="B677" s="50" t="s">
        <v>62</v>
      </c>
      <c r="C677" s="159">
        <f t="shared" si="39"/>
        <v>1270.1462844</v>
      </c>
      <c r="D677" s="159">
        <v>1086.7065660999999</v>
      </c>
      <c r="E677" s="92">
        <f t="shared" si="38"/>
        <v>0.85557591235512331</v>
      </c>
      <c r="F677" s="66"/>
      <c r="G677" s="21"/>
    </row>
    <row r="678" spans="1:8" ht="12.95" customHeight="1" x14ac:dyDescent="0.2">
      <c r="A678" s="49">
        <v>29</v>
      </c>
      <c r="B678" s="50" t="s">
        <v>63</v>
      </c>
      <c r="C678" s="159">
        <f t="shared" si="39"/>
        <v>758.82844160000002</v>
      </c>
      <c r="D678" s="159">
        <v>723.79916460000004</v>
      </c>
      <c r="E678" s="92">
        <f t="shared" si="38"/>
        <v>0.95383768572756678</v>
      </c>
      <c r="F678" s="66"/>
      <c r="G678" s="21"/>
    </row>
    <row r="679" spans="1:8" ht="12.95" customHeight="1" x14ac:dyDescent="0.2">
      <c r="A679" s="49">
        <v>30</v>
      </c>
      <c r="B679" s="50" t="s">
        <v>64</v>
      </c>
      <c r="C679" s="159">
        <f t="shared" si="39"/>
        <v>2820.3378551999999</v>
      </c>
      <c r="D679" s="159">
        <v>2430.4899072000003</v>
      </c>
      <c r="E679" s="92">
        <f t="shared" si="38"/>
        <v>0.86177260739126793</v>
      </c>
      <c r="F679" s="66"/>
      <c r="G679" s="21" t="s">
        <v>19</v>
      </c>
    </row>
    <row r="680" spans="1:8" ht="12.95" customHeight="1" x14ac:dyDescent="0.2">
      <c r="A680" s="52"/>
      <c r="B680" s="53" t="s">
        <v>65</v>
      </c>
      <c r="C680" s="160">
        <f>SUM(C650:C679)</f>
        <v>59483.428673200011</v>
      </c>
      <c r="D680" s="160">
        <f>SUM(D650:D679)</f>
        <v>52799.06518730001</v>
      </c>
      <c r="E680" s="97">
        <f t="shared" si="38"/>
        <v>0.88762645941908169</v>
      </c>
      <c r="F680" s="48"/>
      <c r="G680" s="21"/>
    </row>
    <row r="681" spans="1:8" ht="23.25" customHeight="1" x14ac:dyDescent="0.2">
      <c r="A681" s="69" t="s">
        <v>152</v>
      </c>
      <c r="B681" s="70"/>
      <c r="C681" s="70"/>
      <c r="D681" s="70"/>
      <c r="E681" s="70"/>
      <c r="F681" s="70"/>
      <c r="G681" s="70"/>
      <c r="H681" s="70"/>
    </row>
    <row r="682" spans="1:8" x14ac:dyDescent="0.2">
      <c r="A682" s="69"/>
      <c r="B682" s="70"/>
      <c r="C682" s="70"/>
      <c r="D682" s="70"/>
      <c r="E682" s="70"/>
      <c r="F682" s="70"/>
      <c r="G682" s="70"/>
      <c r="H682" s="70"/>
    </row>
    <row r="683" spans="1:8" x14ac:dyDescent="0.2">
      <c r="A683" s="69" t="s">
        <v>153</v>
      </c>
      <c r="B683" s="70"/>
      <c r="C683" s="70"/>
      <c r="D683" s="70"/>
      <c r="E683" s="70"/>
      <c r="F683" s="70"/>
      <c r="G683" s="70"/>
      <c r="H683" s="70"/>
    </row>
    <row r="684" spans="1:8" ht="12" customHeight="1" x14ac:dyDescent="0.2">
      <c r="B684" s="70"/>
      <c r="C684" s="70"/>
      <c r="D684" s="70"/>
      <c r="E684" s="70"/>
      <c r="F684" s="70"/>
      <c r="G684" s="70"/>
      <c r="H684" s="70"/>
    </row>
    <row r="685" spans="1:8" ht="42" customHeight="1" x14ac:dyDescent="0.2">
      <c r="A685" s="138" t="s">
        <v>78</v>
      </c>
      <c r="B685" s="138" t="s">
        <v>79</v>
      </c>
      <c r="C685" s="138" t="s">
        <v>154</v>
      </c>
      <c r="D685" s="138" t="s">
        <v>155</v>
      </c>
      <c r="E685" s="138" t="s">
        <v>156</v>
      </c>
      <c r="F685" s="73"/>
    </row>
    <row r="686" spans="1:8" s="176" customFormat="1" ht="16.5" customHeight="1" x14ac:dyDescent="0.2">
      <c r="A686" s="141">
        <v>1</v>
      </c>
      <c r="B686" s="141">
        <v>2</v>
      </c>
      <c r="C686" s="141">
        <v>3</v>
      </c>
      <c r="D686" s="141">
        <v>4</v>
      </c>
      <c r="E686" s="141">
        <v>5</v>
      </c>
      <c r="F686" s="175"/>
    </row>
    <row r="687" spans="1:8" ht="12.95" customHeight="1" x14ac:dyDescent="0.2">
      <c r="A687" s="49">
        <v>1</v>
      </c>
      <c r="B687" s="50" t="s">
        <v>35</v>
      </c>
      <c r="C687" s="92">
        <f>E451</f>
        <v>0.94255664588081667</v>
      </c>
      <c r="D687" s="92">
        <f>E650</f>
        <v>0.94253595625699926</v>
      </c>
      <c r="E687" s="177">
        <f t="shared" ref="E687:E716" si="40">D687-C687</f>
        <v>-2.0689623817404801E-5</v>
      </c>
      <c r="F687" s="66"/>
      <c r="G687" s="21"/>
    </row>
    <row r="688" spans="1:8" ht="12.95" customHeight="1" x14ac:dyDescent="0.2">
      <c r="A688" s="49">
        <v>2</v>
      </c>
      <c r="B688" s="50" t="s">
        <v>36</v>
      </c>
      <c r="C688" s="92">
        <f t="shared" ref="C688:C717" si="41">E452</f>
        <v>0.90066253558292209</v>
      </c>
      <c r="D688" s="92">
        <f t="shared" ref="D688:D717" si="42">E651</f>
        <v>0.90056811300061779</v>
      </c>
      <c r="E688" s="177">
        <f t="shared" si="40"/>
        <v>-9.4422582304298786E-5</v>
      </c>
      <c r="F688" s="66"/>
      <c r="G688" s="21"/>
    </row>
    <row r="689" spans="1:7" ht="12.95" customHeight="1" x14ac:dyDescent="0.2">
      <c r="A689" s="49">
        <v>3</v>
      </c>
      <c r="B689" s="50" t="s">
        <v>37</v>
      </c>
      <c r="C689" s="92">
        <f t="shared" si="41"/>
        <v>0.90399359456126627</v>
      </c>
      <c r="D689" s="92">
        <f t="shared" si="42"/>
        <v>0.90379409044698011</v>
      </c>
      <c r="E689" s="177">
        <f t="shared" si="40"/>
        <v>-1.9950411428615311E-4</v>
      </c>
      <c r="F689" s="66"/>
      <c r="G689" s="21"/>
    </row>
    <row r="690" spans="1:7" ht="12.95" customHeight="1" x14ac:dyDescent="0.2">
      <c r="A690" s="49">
        <v>4</v>
      </c>
      <c r="B690" s="50" t="s">
        <v>38</v>
      </c>
      <c r="C690" s="92">
        <f t="shared" si="41"/>
        <v>0.86549919413224929</v>
      </c>
      <c r="D690" s="92">
        <f t="shared" si="42"/>
        <v>0.86522495147090028</v>
      </c>
      <c r="E690" s="177">
        <f t="shared" si="40"/>
        <v>-2.7424266134901121E-4</v>
      </c>
      <c r="F690" s="66"/>
      <c r="G690" s="21"/>
    </row>
    <row r="691" spans="1:7" ht="12.95" customHeight="1" x14ac:dyDescent="0.2">
      <c r="A691" s="49">
        <v>5</v>
      </c>
      <c r="B691" s="50" t="s">
        <v>39</v>
      </c>
      <c r="C691" s="92">
        <f t="shared" si="41"/>
        <v>0.83156773832189468</v>
      </c>
      <c r="D691" s="92">
        <f t="shared" si="42"/>
        <v>0.83152474550498312</v>
      </c>
      <c r="E691" s="177">
        <f t="shared" si="40"/>
        <v>-4.2992816911557874E-5</v>
      </c>
      <c r="F691" s="66"/>
      <c r="G691" s="21"/>
    </row>
    <row r="692" spans="1:7" ht="12.95" customHeight="1" x14ac:dyDescent="0.2">
      <c r="A692" s="49">
        <v>6</v>
      </c>
      <c r="B692" s="50" t="s">
        <v>40</v>
      </c>
      <c r="C692" s="92">
        <f t="shared" si="41"/>
        <v>0.81807537325792934</v>
      </c>
      <c r="D692" s="92">
        <f t="shared" si="42"/>
        <v>0.81799569368214431</v>
      </c>
      <c r="E692" s="177">
        <f t="shared" si="40"/>
        <v>-7.9679575785029932E-5</v>
      </c>
      <c r="F692" s="66"/>
      <c r="G692" s="21"/>
    </row>
    <row r="693" spans="1:7" ht="12.95" customHeight="1" x14ac:dyDescent="0.2">
      <c r="A693" s="49">
        <v>7</v>
      </c>
      <c r="B693" s="50" t="s">
        <v>41</v>
      </c>
      <c r="C693" s="92">
        <f t="shared" si="41"/>
        <v>0.87292125397260123</v>
      </c>
      <c r="D693" s="92">
        <f t="shared" si="42"/>
        <v>0.87285910035871828</v>
      </c>
      <c r="E693" s="177">
        <f t="shared" si="40"/>
        <v>-6.2153613882953707E-5</v>
      </c>
      <c r="F693" s="66"/>
      <c r="G693" s="21"/>
    </row>
    <row r="694" spans="1:7" ht="12.95" customHeight="1" x14ac:dyDescent="0.2">
      <c r="A694" s="49">
        <v>8</v>
      </c>
      <c r="B694" s="50" t="s">
        <v>42</v>
      </c>
      <c r="C694" s="92">
        <f t="shared" si="41"/>
        <v>0.89968344622909768</v>
      </c>
      <c r="D694" s="92">
        <f t="shared" si="42"/>
        <v>0.89960283844240929</v>
      </c>
      <c r="E694" s="177">
        <f t="shared" si="40"/>
        <v>-8.0607786688391414E-5</v>
      </c>
      <c r="F694" s="66"/>
      <c r="G694" s="21"/>
    </row>
    <row r="695" spans="1:7" ht="12.95" customHeight="1" x14ac:dyDescent="0.2">
      <c r="A695" s="49">
        <v>9</v>
      </c>
      <c r="B695" s="50" t="s">
        <v>43</v>
      </c>
      <c r="C695" s="92">
        <f t="shared" si="41"/>
        <v>0.92788754908025928</v>
      </c>
      <c r="D695" s="92">
        <f t="shared" si="42"/>
        <v>0.92788895161144858</v>
      </c>
      <c r="E695" s="177">
        <f t="shared" si="40"/>
        <v>1.4025311892984504E-6</v>
      </c>
      <c r="F695" s="66"/>
      <c r="G695" s="21"/>
    </row>
    <row r="696" spans="1:7" ht="12.95" customHeight="1" x14ac:dyDescent="0.2">
      <c r="A696" s="49">
        <v>10</v>
      </c>
      <c r="B696" s="50" t="s">
        <v>44</v>
      </c>
      <c r="C696" s="92">
        <f t="shared" si="41"/>
        <v>0.80196739818426233</v>
      </c>
      <c r="D696" s="92">
        <f t="shared" si="42"/>
        <v>0.80192712116861764</v>
      </c>
      <c r="E696" s="177">
        <f t="shared" si="40"/>
        <v>-4.0277015644685221E-5</v>
      </c>
      <c r="F696" s="66"/>
      <c r="G696" s="21"/>
    </row>
    <row r="697" spans="1:7" ht="12.95" customHeight="1" x14ac:dyDescent="0.2">
      <c r="A697" s="49">
        <v>11</v>
      </c>
      <c r="B697" s="50" t="s">
        <v>45</v>
      </c>
      <c r="C697" s="92">
        <f t="shared" si="41"/>
        <v>0.88146424639064636</v>
      </c>
      <c r="D697" s="92">
        <f t="shared" si="42"/>
        <v>0.88129347560331728</v>
      </c>
      <c r="E697" s="177">
        <f t="shared" si="40"/>
        <v>-1.7077078732907758E-4</v>
      </c>
      <c r="F697" s="66"/>
      <c r="G697" s="21"/>
    </row>
    <row r="698" spans="1:7" ht="12.95" customHeight="1" x14ac:dyDescent="0.2">
      <c r="A698" s="49">
        <v>12</v>
      </c>
      <c r="B698" s="50" t="s">
        <v>46</v>
      </c>
      <c r="C698" s="92">
        <f t="shared" si="41"/>
        <v>0.8748821699352447</v>
      </c>
      <c r="D698" s="92">
        <f t="shared" si="42"/>
        <v>0.87484692075351966</v>
      </c>
      <c r="E698" s="177">
        <f t="shared" si="40"/>
        <v>-3.5249181725038881E-5</v>
      </c>
      <c r="F698" s="66"/>
      <c r="G698" s="21"/>
    </row>
    <row r="699" spans="1:7" ht="12.95" customHeight="1" x14ac:dyDescent="0.2">
      <c r="A699" s="49">
        <v>13</v>
      </c>
      <c r="B699" s="50" t="s">
        <v>47</v>
      </c>
      <c r="C699" s="92">
        <f t="shared" si="41"/>
        <v>0.90085861316405202</v>
      </c>
      <c r="D699" s="92">
        <f t="shared" si="42"/>
        <v>0.90074089391131484</v>
      </c>
      <c r="E699" s="177">
        <f t="shared" si="40"/>
        <v>-1.1771925273718065E-4</v>
      </c>
      <c r="F699" s="66"/>
      <c r="G699" s="21"/>
    </row>
    <row r="700" spans="1:7" ht="12.95" customHeight="1" x14ac:dyDescent="0.2">
      <c r="A700" s="49">
        <v>14</v>
      </c>
      <c r="B700" s="50" t="s">
        <v>48</v>
      </c>
      <c r="C700" s="92">
        <f t="shared" si="41"/>
        <v>0.86860287165881656</v>
      </c>
      <c r="D700" s="92">
        <f t="shared" si="42"/>
        <v>0.86859071399241927</v>
      </c>
      <c r="E700" s="177">
        <f t="shared" si="40"/>
        <v>-1.2157666397283329E-5</v>
      </c>
      <c r="F700" s="66"/>
      <c r="G700" s="21"/>
    </row>
    <row r="701" spans="1:7" ht="12.95" customHeight="1" x14ac:dyDescent="0.2">
      <c r="A701" s="49">
        <v>15</v>
      </c>
      <c r="B701" s="50" t="s">
        <v>49</v>
      </c>
      <c r="C701" s="92">
        <f t="shared" si="41"/>
        <v>0.87210858019164894</v>
      </c>
      <c r="D701" s="92">
        <f t="shared" si="42"/>
        <v>0.87197865474003222</v>
      </c>
      <c r="E701" s="177">
        <f t="shared" si="40"/>
        <v>-1.299254516167192E-4</v>
      </c>
      <c r="F701" s="66"/>
      <c r="G701" s="21"/>
    </row>
    <row r="702" spans="1:7" ht="12.95" customHeight="1" x14ac:dyDescent="0.2">
      <c r="A702" s="49">
        <v>16</v>
      </c>
      <c r="B702" s="50" t="s">
        <v>50</v>
      </c>
      <c r="C702" s="92">
        <f t="shared" si="41"/>
        <v>0.82155195601460418</v>
      </c>
      <c r="D702" s="92">
        <f t="shared" si="42"/>
        <v>0.82131828810922125</v>
      </c>
      <c r="E702" s="177">
        <f t="shared" si="40"/>
        <v>-2.3366790538292825E-4</v>
      </c>
      <c r="F702" s="66"/>
      <c r="G702" s="21"/>
    </row>
    <row r="703" spans="1:7" ht="12.95" customHeight="1" x14ac:dyDescent="0.2">
      <c r="A703" s="49">
        <v>17</v>
      </c>
      <c r="B703" s="50" t="s">
        <v>51</v>
      </c>
      <c r="C703" s="92">
        <f t="shared" si="41"/>
        <v>0.90002455923868474</v>
      </c>
      <c r="D703" s="92">
        <f t="shared" si="42"/>
        <v>0.89992435398995507</v>
      </c>
      <c r="E703" s="177">
        <f t="shared" si="40"/>
        <v>-1.0020524872966785E-4</v>
      </c>
      <c r="F703" s="66"/>
      <c r="G703" s="21"/>
    </row>
    <row r="704" spans="1:7" ht="12.95" customHeight="1" x14ac:dyDescent="0.2">
      <c r="A704" s="49">
        <v>18</v>
      </c>
      <c r="B704" s="50" t="s">
        <v>52</v>
      </c>
      <c r="C704" s="92">
        <f t="shared" si="41"/>
        <v>0.87201752084438988</v>
      </c>
      <c r="D704" s="92">
        <f t="shared" si="42"/>
        <v>0.87187593085861126</v>
      </c>
      <c r="E704" s="177">
        <f t="shared" si="40"/>
        <v>-1.4158998577862292E-4</v>
      </c>
      <c r="F704" s="66"/>
      <c r="G704" s="21" t="s">
        <v>19</v>
      </c>
    </row>
    <row r="705" spans="1:8" ht="12.95" customHeight="1" x14ac:dyDescent="0.2">
      <c r="A705" s="49">
        <v>19</v>
      </c>
      <c r="B705" s="50" t="s">
        <v>53</v>
      </c>
      <c r="C705" s="92">
        <f t="shared" si="41"/>
        <v>0.89673184295401243</v>
      </c>
      <c r="D705" s="92">
        <f t="shared" si="42"/>
        <v>0.8965465466148318</v>
      </c>
      <c r="E705" s="177">
        <f t="shared" si="40"/>
        <v>-1.8529633918062949E-4</v>
      </c>
      <c r="F705" s="66"/>
      <c r="G705" s="21"/>
    </row>
    <row r="706" spans="1:8" ht="12.95" customHeight="1" x14ac:dyDescent="0.2">
      <c r="A706" s="49">
        <v>20</v>
      </c>
      <c r="B706" s="50" t="s">
        <v>54</v>
      </c>
      <c r="C706" s="92">
        <f t="shared" si="41"/>
        <v>0.91983770420854205</v>
      </c>
      <c r="D706" s="92">
        <f t="shared" si="42"/>
        <v>0.91983051284515249</v>
      </c>
      <c r="E706" s="177">
        <f t="shared" si="40"/>
        <v>-7.1913633895581697E-6</v>
      </c>
      <c r="F706" s="66"/>
      <c r="G706" s="21"/>
    </row>
    <row r="707" spans="1:8" ht="12.95" customHeight="1" x14ac:dyDescent="0.2">
      <c r="A707" s="49">
        <v>21</v>
      </c>
      <c r="B707" s="50" t="s">
        <v>55</v>
      </c>
      <c r="C707" s="92">
        <f t="shared" si="41"/>
        <v>0.92381980282150533</v>
      </c>
      <c r="D707" s="92">
        <f t="shared" si="42"/>
        <v>0.92381011292249116</v>
      </c>
      <c r="E707" s="177">
        <f t="shared" si="40"/>
        <v>-9.689899014175829E-6</v>
      </c>
      <c r="F707" s="66"/>
      <c r="G707" s="21"/>
    </row>
    <row r="708" spans="1:8" ht="12.95" customHeight="1" x14ac:dyDescent="0.2">
      <c r="A708" s="49">
        <v>22</v>
      </c>
      <c r="B708" s="50" t="s">
        <v>56</v>
      </c>
      <c r="C708" s="92">
        <f t="shared" si="41"/>
        <v>0.93343303475550721</v>
      </c>
      <c r="D708" s="92">
        <f t="shared" si="42"/>
        <v>0.93333474086090129</v>
      </c>
      <c r="E708" s="177">
        <f t="shared" si="40"/>
        <v>-9.8293894605916421E-5</v>
      </c>
      <c r="F708" s="66"/>
      <c r="G708" s="21"/>
    </row>
    <row r="709" spans="1:8" ht="12.95" customHeight="1" x14ac:dyDescent="0.2">
      <c r="A709" s="49">
        <v>23</v>
      </c>
      <c r="B709" s="50" t="s">
        <v>57</v>
      </c>
      <c r="C709" s="92">
        <f t="shared" si="41"/>
        <v>0.8866508418056861</v>
      </c>
      <c r="D709" s="92">
        <f t="shared" si="42"/>
        <v>0.88639037252649722</v>
      </c>
      <c r="E709" s="177">
        <f t="shared" si="40"/>
        <v>-2.6046927918887963E-4</v>
      </c>
      <c r="F709" s="66"/>
      <c r="G709" s="21"/>
    </row>
    <row r="710" spans="1:8" ht="12.95" customHeight="1" x14ac:dyDescent="0.2">
      <c r="A710" s="49">
        <v>24</v>
      </c>
      <c r="B710" s="50" t="s">
        <v>58</v>
      </c>
      <c r="C710" s="92">
        <f t="shared" si="41"/>
        <v>0.82847000073603938</v>
      </c>
      <c r="D710" s="92">
        <f t="shared" si="42"/>
        <v>0.82847553445171629</v>
      </c>
      <c r="E710" s="177">
        <f t="shared" si="40"/>
        <v>5.5337156769086349E-6</v>
      </c>
      <c r="F710" s="66"/>
      <c r="G710" s="21"/>
    </row>
    <row r="711" spans="1:8" ht="12.95" customHeight="1" x14ac:dyDescent="0.2">
      <c r="A711" s="49">
        <v>25</v>
      </c>
      <c r="B711" s="50" t="s">
        <v>59</v>
      </c>
      <c r="C711" s="92">
        <f t="shared" si="41"/>
        <v>0.86813472439432704</v>
      </c>
      <c r="D711" s="92">
        <f t="shared" si="42"/>
        <v>0.86796188965251853</v>
      </c>
      <c r="E711" s="177">
        <f t="shared" si="40"/>
        <v>-1.728347418085141E-4</v>
      </c>
      <c r="F711" s="66"/>
      <c r="G711" s="21"/>
    </row>
    <row r="712" spans="1:8" ht="12.95" customHeight="1" x14ac:dyDescent="0.2">
      <c r="A712" s="49">
        <v>26</v>
      </c>
      <c r="B712" s="50" t="s">
        <v>60</v>
      </c>
      <c r="C712" s="92">
        <f t="shared" si="41"/>
        <v>0.9426372369390339</v>
      </c>
      <c r="D712" s="92">
        <f t="shared" si="42"/>
        <v>0.94272776421124738</v>
      </c>
      <c r="E712" s="177">
        <f t="shared" si="40"/>
        <v>9.0527272213480892E-5</v>
      </c>
      <c r="F712" s="66"/>
      <c r="G712" s="21"/>
    </row>
    <row r="713" spans="1:8" ht="12.95" customHeight="1" x14ac:dyDescent="0.2">
      <c r="A713" s="49">
        <v>27</v>
      </c>
      <c r="B713" s="50" t="s">
        <v>61</v>
      </c>
      <c r="C713" s="92">
        <f t="shared" si="41"/>
        <v>0.90496992143083455</v>
      </c>
      <c r="D713" s="92">
        <f t="shared" si="42"/>
        <v>0.90502448687962456</v>
      </c>
      <c r="E713" s="177">
        <f t="shared" si="40"/>
        <v>5.4565448790011573E-5</v>
      </c>
      <c r="F713" s="66"/>
      <c r="G713" s="21"/>
    </row>
    <row r="714" spans="1:8" ht="12.95" customHeight="1" x14ac:dyDescent="0.2">
      <c r="A714" s="49">
        <v>28</v>
      </c>
      <c r="B714" s="50" t="s">
        <v>62</v>
      </c>
      <c r="C714" s="92">
        <f t="shared" si="41"/>
        <v>0.85581847665889366</v>
      </c>
      <c r="D714" s="92">
        <f t="shared" si="42"/>
        <v>0.85557591235512331</v>
      </c>
      <c r="E714" s="177">
        <f t="shared" si="40"/>
        <v>-2.4256430377034288E-4</v>
      </c>
      <c r="F714" s="66"/>
      <c r="G714" s="21"/>
    </row>
    <row r="715" spans="1:8" ht="12.95" customHeight="1" x14ac:dyDescent="0.2">
      <c r="A715" s="49">
        <v>29</v>
      </c>
      <c r="B715" s="50" t="s">
        <v>63</v>
      </c>
      <c r="C715" s="92">
        <f t="shared" si="41"/>
        <v>0.95390670515332876</v>
      </c>
      <c r="D715" s="92">
        <f t="shared" si="42"/>
        <v>0.95383768572756678</v>
      </c>
      <c r="E715" s="177">
        <f t="shared" si="40"/>
        <v>-6.9019425761984721E-5</v>
      </c>
      <c r="F715" s="66"/>
      <c r="G715" s="21"/>
    </row>
    <row r="716" spans="1:8" ht="12.95" customHeight="1" x14ac:dyDescent="0.2">
      <c r="A716" s="49">
        <v>30</v>
      </c>
      <c r="B716" s="50" t="s">
        <v>64</v>
      </c>
      <c r="C716" s="92">
        <f t="shared" si="41"/>
        <v>0.86195947756957148</v>
      </c>
      <c r="D716" s="92">
        <f t="shared" si="42"/>
        <v>0.86177260739126793</v>
      </c>
      <c r="E716" s="177">
        <f t="shared" si="40"/>
        <v>-1.8687017830354424E-4</v>
      </c>
      <c r="F716" s="66"/>
      <c r="G716" s="21" t="s">
        <v>19</v>
      </c>
    </row>
    <row r="717" spans="1:8" ht="12.95" customHeight="1" x14ac:dyDescent="0.2">
      <c r="A717" s="52"/>
      <c r="B717" s="53" t="s">
        <v>65</v>
      </c>
      <c r="C717" s="97">
        <f t="shared" si="41"/>
        <v>0.88773670269832328</v>
      </c>
      <c r="D717" s="97">
        <f t="shared" si="42"/>
        <v>0.88762645941908169</v>
      </c>
      <c r="E717" s="178">
        <v>0</v>
      </c>
      <c r="F717" s="48"/>
      <c r="G717" s="21"/>
    </row>
    <row r="718" spans="1:8" ht="14.25" customHeight="1" x14ac:dyDescent="0.2">
      <c r="A718" s="116"/>
      <c r="B718" s="117"/>
      <c r="C718" s="118"/>
      <c r="D718" s="118"/>
      <c r="E718" s="119"/>
      <c r="F718" s="120"/>
      <c r="G718" s="121" t="s">
        <v>19</v>
      </c>
    </row>
    <row r="719" spans="1:8" x14ac:dyDescent="0.2">
      <c r="A719" s="69" t="s">
        <v>157</v>
      </c>
      <c r="B719" s="70"/>
      <c r="C719" s="70"/>
      <c r="D719" s="70"/>
      <c r="E719" s="70"/>
      <c r="F719" s="70"/>
      <c r="G719" s="70"/>
      <c r="H719" s="70"/>
    </row>
    <row r="720" spans="1:8" ht="11.25" customHeight="1" x14ac:dyDescent="0.2">
      <c r="B720" s="70"/>
      <c r="C720" s="70"/>
      <c r="D720" s="70"/>
      <c r="E720" s="70"/>
      <c r="F720" s="70"/>
      <c r="G720" s="70"/>
      <c r="H720" s="70"/>
    </row>
    <row r="721" spans="1:8" ht="14.25" customHeight="1" x14ac:dyDescent="0.2">
      <c r="B721" s="70"/>
      <c r="C721" s="70"/>
      <c r="D721" s="70"/>
      <c r="F721" s="86" t="s">
        <v>158</v>
      </c>
      <c r="G721" s="70"/>
      <c r="H721" s="70"/>
    </row>
    <row r="722" spans="1:8" ht="59.25" customHeight="1" x14ac:dyDescent="0.2">
      <c r="A722" s="138" t="s">
        <v>78</v>
      </c>
      <c r="B722" s="138" t="s">
        <v>79</v>
      </c>
      <c r="C722" s="179" t="s">
        <v>159</v>
      </c>
      <c r="D722" s="179" t="s">
        <v>160</v>
      </c>
      <c r="E722" s="179" t="s">
        <v>161</v>
      </c>
      <c r="F722" s="138" t="s">
        <v>162</v>
      </c>
    </row>
    <row r="723" spans="1:8" ht="15" customHeight="1" x14ac:dyDescent="0.2">
      <c r="A723" s="71">
        <v>1</v>
      </c>
      <c r="B723" s="71">
        <v>2</v>
      </c>
      <c r="C723" s="72">
        <v>3</v>
      </c>
      <c r="D723" s="72">
        <v>4</v>
      </c>
      <c r="E723" s="72">
        <v>5</v>
      </c>
      <c r="F723" s="71">
        <v>6</v>
      </c>
    </row>
    <row r="724" spans="1:8" ht="12.95" customHeight="1" x14ac:dyDescent="0.2">
      <c r="A724" s="49">
        <v>1</v>
      </c>
      <c r="B724" s="50" t="s">
        <v>35</v>
      </c>
      <c r="C724" s="180">
        <f>D286</f>
        <v>28034537</v>
      </c>
      <c r="D724" s="125">
        <v>3343.0559999999996</v>
      </c>
      <c r="E724" s="105">
        <f>D451</f>
        <v>3343.056</v>
      </c>
      <c r="F724" s="92">
        <f t="shared" ref="F724:F754" si="43">E724/D724</f>
        <v>1.0000000000000002</v>
      </c>
      <c r="G724" s="21"/>
    </row>
    <row r="725" spans="1:8" ht="12.95" customHeight="1" x14ac:dyDescent="0.2">
      <c r="A725" s="49">
        <v>2</v>
      </c>
      <c r="B725" s="50" t="s">
        <v>36</v>
      </c>
      <c r="C725" s="180">
        <f t="shared" ref="C725:C753" si="44">D287</f>
        <v>61463361</v>
      </c>
      <c r="D725" s="125">
        <v>7347.4346499999992</v>
      </c>
      <c r="E725" s="105">
        <f t="shared" ref="E725:E753" si="45">D452</f>
        <v>7347.4346500000001</v>
      </c>
      <c r="F725" s="92">
        <f t="shared" si="43"/>
        <v>1.0000000000000002</v>
      </c>
      <c r="G725" s="21"/>
    </row>
    <row r="726" spans="1:8" ht="12.95" customHeight="1" x14ac:dyDescent="0.2">
      <c r="A726" s="49">
        <v>3</v>
      </c>
      <c r="B726" s="50" t="s">
        <v>37</v>
      </c>
      <c r="C726" s="180">
        <f t="shared" si="44"/>
        <v>30266702</v>
      </c>
      <c r="D726" s="125">
        <v>3650.2186499999998</v>
      </c>
      <c r="E726" s="105">
        <f t="shared" si="45"/>
        <v>3650.2186499999998</v>
      </c>
      <c r="F726" s="92">
        <f t="shared" si="43"/>
        <v>1</v>
      </c>
      <c r="G726" s="21"/>
    </row>
    <row r="727" spans="1:8" ht="12.95" customHeight="1" x14ac:dyDescent="0.2">
      <c r="A727" s="49">
        <v>4</v>
      </c>
      <c r="B727" s="50" t="s">
        <v>38</v>
      </c>
      <c r="C727" s="180">
        <f t="shared" si="44"/>
        <v>36383963</v>
      </c>
      <c r="D727" s="125">
        <v>4389.6656000000003</v>
      </c>
      <c r="E727" s="105">
        <f t="shared" si="45"/>
        <v>4389.6656000000003</v>
      </c>
      <c r="F727" s="92">
        <f t="shared" si="43"/>
        <v>1</v>
      </c>
      <c r="G727" s="21"/>
    </row>
    <row r="728" spans="1:8" ht="12.95" customHeight="1" x14ac:dyDescent="0.2">
      <c r="A728" s="49">
        <v>5</v>
      </c>
      <c r="B728" s="50" t="s">
        <v>39</v>
      </c>
      <c r="C728" s="180">
        <f t="shared" si="44"/>
        <v>37026411</v>
      </c>
      <c r="D728" s="125">
        <v>4421.2445499999994</v>
      </c>
      <c r="E728" s="105">
        <f t="shared" si="45"/>
        <v>4421.2445500000003</v>
      </c>
      <c r="F728" s="92">
        <f t="shared" si="43"/>
        <v>1.0000000000000002</v>
      </c>
      <c r="G728" s="21"/>
    </row>
    <row r="729" spans="1:8" ht="12.95" customHeight="1" x14ac:dyDescent="0.2">
      <c r="A729" s="49">
        <v>6</v>
      </c>
      <c r="B729" s="50" t="s">
        <v>40</v>
      </c>
      <c r="C729" s="180">
        <f t="shared" si="44"/>
        <v>11018200</v>
      </c>
      <c r="D729" s="125">
        <v>1321.0211999999999</v>
      </c>
      <c r="E729" s="105">
        <f t="shared" si="45"/>
        <v>1321.0212000000001</v>
      </c>
      <c r="F729" s="92">
        <f t="shared" si="43"/>
        <v>1.0000000000000002</v>
      </c>
      <c r="G729" s="21"/>
    </row>
    <row r="730" spans="1:8" ht="12.95" customHeight="1" x14ac:dyDescent="0.2">
      <c r="A730" s="49">
        <v>7</v>
      </c>
      <c r="B730" s="50" t="s">
        <v>41</v>
      </c>
      <c r="C730" s="180">
        <f t="shared" si="44"/>
        <v>37270373</v>
      </c>
      <c r="D730" s="125">
        <v>4507.1718999999994</v>
      </c>
      <c r="E730" s="105">
        <f t="shared" si="45"/>
        <v>4507.1718999999994</v>
      </c>
      <c r="F730" s="92">
        <f t="shared" si="43"/>
        <v>1</v>
      </c>
      <c r="G730" s="21"/>
    </row>
    <row r="731" spans="1:8" ht="12.95" customHeight="1" x14ac:dyDescent="0.2">
      <c r="A731" s="49">
        <v>8</v>
      </c>
      <c r="B731" s="50" t="s">
        <v>42</v>
      </c>
      <c r="C731" s="180">
        <f t="shared" si="44"/>
        <v>7940229</v>
      </c>
      <c r="D731" s="125">
        <v>962.3414499999999</v>
      </c>
      <c r="E731" s="105">
        <f t="shared" si="45"/>
        <v>962.34145000000001</v>
      </c>
      <c r="F731" s="92">
        <f t="shared" si="43"/>
        <v>1.0000000000000002</v>
      </c>
      <c r="G731" s="21"/>
    </row>
    <row r="732" spans="1:8" ht="12.95" customHeight="1" x14ac:dyDescent="0.2">
      <c r="A732" s="49">
        <v>9</v>
      </c>
      <c r="B732" s="50" t="s">
        <v>43</v>
      </c>
      <c r="C732" s="180">
        <f t="shared" si="44"/>
        <v>25408032</v>
      </c>
      <c r="D732" s="125">
        <v>3035.5875500000002</v>
      </c>
      <c r="E732" s="105">
        <f t="shared" si="45"/>
        <v>3035.5875500000002</v>
      </c>
      <c r="F732" s="92">
        <f t="shared" si="43"/>
        <v>1</v>
      </c>
      <c r="G732" s="21"/>
    </row>
    <row r="733" spans="1:8" ht="12.95" customHeight="1" x14ac:dyDescent="0.2">
      <c r="A733" s="49">
        <v>10</v>
      </c>
      <c r="B733" s="50" t="s">
        <v>44</v>
      </c>
      <c r="C733" s="180">
        <f t="shared" si="44"/>
        <v>16120491</v>
      </c>
      <c r="D733" s="125">
        <v>1861.7694000000001</v>
      </c>
      <c r="E733" s="105">
        <f t="shared" si="45"/>
        <v>1861.7694000000001</v>
      </c>
      <c r="F733" s="92">
        <f t="shared" si="43"/>
        <v>1</v>
      </c>
      <c r="G733" s="21"/>
    </row>
    <row r="734" spans="1:8" ht="12.95" customHeight="1" x14ac:dyDescent="0.2">
      <c r="A734" s="49">
        <v>11</v>
      </c>
      <c r="B734" s="50" t="s">
        <v>45</v>
      </c>
      <c r="C734" s="180">
        <f t="shared" si="44"/>
        <v>71395008</v>
      </c>
      <c r="D734" s="125">
        <v>8655.5962999999992</v>
      </c>
      <c r="E734" s="105">
        <f t="shared" si="45"/>
        <v>8655.5963000000011</v>
      </c>
      <c r="F734" s="92">
        <f t="shared" si="43"/>
        <v>1.0000000000000002</v>
      </c>
      <c r="G734" s="21"/>
    </row>
    <row r="735" spans="1:8" ht="12.95" customHeight="1" x14ac:dyDescent="0.2">
      <c r="A735" s="49">
        <v>12</v>
      </c>
      <c r="B735" s="50" t="s">
        <v>46</v>
      </c>
      <c r="C735" s="180">
        <f t="shared" si="44"/>
        <v>18927226</v>
      </c>
      <c r="D735" s="125">
        <v>2282.5219999999999</v>
      </c>
      <c r="E735" s="105">
        <f t="shared" si="45"/>
        <v>2282.5219999999999</v>
      </c>
      <c r="F735" s="92">
        <f t="shared" si="43"/>
        <v>1</v>
      </c>
      <c r="G735" s="21"/>
    </row>
    <row r="736" spans="1:8" ht="12.95" customHeight="1" x14ac:dyDescent="0.2">
      <c r="A736" s="49">
        <v>13</v>
      </c>
      <c r="B736" s="50" t="s">
        <v>47</v>
      </c>
      <c r="C736" s="180">
        <f t="shared" si="44"/>
        <v>41221096</v>
      </c>
      <c r="D736" s="125">
        <v>4899.0439500000002</v>
      </c>
      <c r="E736" s="105">
        <f t="shared" si="45"/>
        <v>4899.0439499999993</v>
      </c>
      <c r="F736" s="92">
        <f t="shared" si="43"/>
        <v>0.99999999999999978</v>
      </c>
      <c r="G736" s="21"/>
    </row>
    <row r="737" spans="1:7" ht="12.95" customHeight="1" x14ac:dyDescent="0.2">
      <c r="A737" s="49">
        <v>14</v>
      </c>
      <c r="B737" s="50" t="s">
        <v>48</v>
      </c>
      <c r="C737" s="180">
        <f t="shared" si="44"/>
        <v>8874302</v>
      </c>
      <c r="D737" s="125">
        <v>1067.2411</v>
      </c>
      <c r="E737" s="105">
        <f t="shared" si="45"/>
        <v>1067.2411</v>
      </c>
      <c r="F737" s="92">
        <f t="shared" si="43"/>
        <v>1</v>
      </c>
      <c r="G737" s="21"/>
    </row>
    <row r="738" spans="1:7" ht="12.95" customHeight="1" x14ac:dyDescent="0.2">
      <c r="A738" s="49">
        <v>15</v>
      </c>
      <c r="B738" s="50" t="s">
        <v>49</v>
      </c>
      <c r="C738" s="180">
        <f t="shared" si="44"/>
        <v>43512387</v>
      </c>
      <c r="D738" s="125">
        <v>5170.9023999999999</v>
      </c>
      <c r="E738" s="105">
        <f t="shared" si="45"/>
        <v>5170.9024000000009</v>
      </c>
      <c r="F738" s="92">
        <f t="shared" si="43"/>
        <v>1.0000000000000002</v>
      </c>
      <c r="G738" s="21"/>
    </row>
    <row r="739" spans="1:7" ht="12.95" customHeight="1" x14ac:dyDescent="0.2">
      <c r="A739" s="49">
        <v>16</v>
      </c>
      <c r="B739" s="50" t="s">
        <v>50</v>
      </c>
      <c r="C739" s="180">
        <f t="shared" si="44"/>
        <v>23910718</v>
      </c>
      <c r="D739" s="125">
        <v>2799.7775499999998</v>
      </c>
      <c r="E739" s="105">
        <f t="shared" si="45"/>
        <v>2799.7775499999998</v>
      </c>
      <c r="F739" s="92">
        <f t="shared" si="43"/>
        <v>1</v>
      </c>
      <c r="G739" s="21"/>
    </row>
    <row r="740" spans="1:7" ht="12.95" customHeight="1" x14ac:dyDescent="0.2">
      <c r="A740" s="49">
        <v>17</v>
      </c>
      <c r="B740" s="50" t="s">
        <v>51</v>
      </c>
      <c r="C740" s="180">
        <f t="shared" si="44"/>
        <v>31190228</v>
      </c>
      <c r="D740" s="125">
        <v>3727.7416999999996</v>
      </c>
      <c r="E740" s="105">
        <f t="shared" si="45"/>
        <v>3727.7417</v>
      </c>
      <c r="F740" s="92">
        <f t="shared" si="43"/>
        <v>1.0000000000000002</v>
      </c>
      <c r="G740" s="21"/>
    </row>
    <row r="741" spans="1:7" ht="12.95" customHeight="1" x14ac:dyDescent="0.2">
      <c r="A741" s="49">
        <v>18</v>
      </c>
      <c r="B741" s="50" t="s">
        <v>52</v>
      </c>
      <c r="C741" s="180">
        <f t="shared" si="44"/>
        <v>48706806</v>
      </c>
      <c r="D741" s="125">
        <v>5728.5007499999992</v>
      </c>
      <c r="E741" s="105">
        <f t="shared" si="45"/>
        <v>5728.5007500000002</v>
      </c>
      <c r="F741" s="92">
        <f t="shared" si="43"/>
        <v>1.0000000000000002</v>
      </c>
      <c r="G741" s="21"/>
    </row>
    <row r="742" spans="1:7" ht="12.95" customHeight="1" x14ac:dyDescent="0.2">
      <c r="A742" s="49">
        <v>19</v>
      </c>
      <c r="B742" s="50" t="s">
        <v>53</v>
      </c>
      <c r="C742" s="180">
        <f t="shared" si="44"/>
        <v>31266005</v>
      </c>
      <c r="D742" s="125">
        <v>3768.9052000000001</v>
      </c>
      <c r="E742" s="105">
        <f t="shared" si="45"/>
        <v>3768.9052000000001</v>
      </c>
      <c r="F742" s="92">
        <f t="shared" si="43"/>
        <v>1</v>
      </c>
      <c r="G742" s="21"/>
    </row>
    <row r="743" spans="1:7" ht="12.95" customHeight="1" x14ac:dyDescent="0.2">
      <c r="A743" s="49">
        <v>20</v>
      </c>
      <c r="B743" s="50" t="s">
        <v>54</v>
      </c>
      <c r="C743" s="180">
        <f t="shared" si="44"/>
        <v>40231171</v>
      </c>
      <c r="D743" s="125">
        <v>4575.3902500000004</v>
      </c>
      <c r="E743" s="105">
        <f t="shared" si="45"/>
        <v>4575.3902500000004</v>
      </c>
      <c r="F743" s="92">
        <f t="shared" si="43"/>
        <v>1</v>
      </c>
      <c r="G743" s="21"/>
    </row>
    <row r="744" spans="1:7" ht="12.95" customHeight="1" x14ac:dyDescent="0.2">
      <c r="A744" s="49">
        <v>21</v>
      </c>
      <c r="B744" s="50" t="s">
        <v>55</v>
      </c>
      <c r="C744" s="180">
        <f t="shared" si="44"/>
        <v>22855882</v>
      </c>
      <c r="D744" s="125">
        <v>2568.7381</v>
      </c>
      <c r="E744" s="105">
        <f t="shared" si="45"/>
        <v>2568.7381</v>
      </c>
      <c r="F744" s="92">
        <f t="shared" si="43"/>
        <v>1</v>
      </c>
      <c r="G744" s="21"/>
    </row>
    <row r="745" spans="1:7" ht="12.95" customHeight="1" x14ac:dyDescent="0.2">
      <c r="A745" s="49">
        <v>22</v>
      </c>
      <c r="B745" s="50" t="s">
        <v>56</v>
      </c>
      <c r="C745" s="180">
        <f t="shared" si="44"/>
        <v>81521807</v>
      </c>
      <c r="D745" s="125">
        <v>9675.2340000000004</v>
      </c>
      <c r="E745" s="105">
        <f t="shared" si="45"/>
        <v>9675.2340000000004</v>
      </c>
      <c r="F745" s="92">
        <f t="shared" si="43"/>
        <v>1</v>
      </c>
      <c r="G745" s="21"/>
    </row>
    <row r="746" spans="1:7" ht="12.95" customHeight="1" x14ac:dyDescent="0.2">
      <c r="A746" s="49">
        <v>23</v>
      </c>
      <c r="B746" s="50" t="s">
        <v>57</v>
      </c>
      <c r="C746" s="180">
        <f t="shared" si="44"/>
        <v>41049711</v>
      </c>
      <c r="D746" s="125">
        <v>4811.0779000000002</v>
      </c>
      <c r="E746" s="105">
        <f t="shared" si="45"/>
        <v>4811.0779000000002</v>
      </c>
      <c r="F746" s="92">
        <f t="shared" si="43"/>
        <v>1</v>
      </c>
      <c r="G746" s="21"/>
    </row>
    <row r="747" spans="1:7" ht="12.95" customHeight="1" x14ac:dyDescent="0.2">
      <c r="A747" s="49">
        <v>24</v>
      </c>
      <c r="B747" s="50" t="s">
        <v>58</v>
      </c>
      <c r="C747" s="180">
        <f t="shared" si="44"/>
        <v>18803020</v>
      </c>
      <c r="D747" s="125">
        <v>2268.0406000000003</v>
      </c>
      <c r="E747" s="105">
        <f t="shared" si="45"/>
        <v>2268.0406000000003</v>
      </c>
      <c r="F747" s="92">
        <f t="shared" si="43"/>
        <v>1</v>
      </c>
      <c r="G747" s="21"/>
    </row>
    <row r="748" spans="1:7" ht="12.95" customHeight="1" x14ac:dyDescent="0.2">
      <c r="A748" s="49">
        <v>25</v>
      </c>
      <c r="B748" s="50" t="s">
        <v>59</v>
      </c>
      <c r="C748" s="180">
        <f t="shared" si="44"/>
        <v>18797229</v>
      </c>
      <c r="D748" s="125">
        <v>2271.0390499999999</v>
      </c>
      <c r="E748" s="105">
        <f t="shared" si="45"/>
        <v>2271.0390500000003</v>
      </c>
      <c r="F748" s="92">
        <f t="shared" si="43"/>
        <v>1.0000000000000002</v>
      </c>
      <c r="G748" s="21"/>
    </row>
    <row r="749" spans="1:7" ht="12.95" customHeight="1" x14ac:dyDescent="0.2">
      <c r="A749" s="49">
        <v>26</v>
      </c>
      <c r="B749" s="50" t="s">
        <v>60</v>
      </c>
      <c r="C749" s="180">
        <f t="shared" si="44"/>
        <v>32835955</v>
      </c>
      <c r="D749" s="125">
        <v>3989.5757999999996</v>
      </c>
      <c r="E749" s="105">
        <f t="shared" si="45"/>
        <v>3989.5758000000001</v>
      </c>
      <c r="F749" s="92">
        <f t="shared" si="43"/>
        <v>1.0000000000000002</v>
      </c>
      <c r="G749" s="21"/>
    </row>
    <row r="750" spans="1:7" ht="12.95" customHeight="1" x14ac:dyDescent="0.2">
      <c r="A750" s="49">
        <v>27</v>
      </c>
      <c r="B750" s="50" t="s">
        <v>61</v>
      </c>
      <c r="C750" s="180">
        <f t="shared" si="44"/>
        <v>28270868</v>
      </c>
      <c r="D750" s="125">
        <v>3218.1138999999998</v>
      </c>
      <c r="E750" s="105">
        <f t="shared" si="45"/>
        <v>3218.1139000000003</v>
      </c>
      <c r="F750" s="92">
        <f t="shared" si="43"/>
        <v>1.0000000000000002</v>
      </c>
      <c r="G750" s="21"/>
    </row>
    <row r="751" spans="1:7" ht="12.95" customHeight="1" x14ac:dyDescent="0.2">
      <c r="A751" s="49">
        <v>28</v>
      </c>
      <c r="B751" s="50" t="s">
        <v>62</v>
      </c>
      <c r="C751" s="180">
        <f t="shared" si="44"/>
        <v>19774817</v>
      </c>
      <c r="D751" s="125">
        <v>2379.7482500000001</v>
      </c>
      <c r="E751" s="105">
        <f t="shared" si="45"/>
        <v>2379.7482499999996</v>
      </c>
      <c r="F751" s="92">
        <f t="shared" si="43"/>
        <v>0.99999999999999978</v>
      </c>
      <c r="G751" s="21"/>
    </row>
    <row r="752" spans="1:7" ht="12.95" customHeight="1" x14ac:dyDescent="0.2">
      <c r="A752" s="49">
        <v>29</v>
      </c>
      <c r="B752" s="50" t="s">
        <v>63</v>
      </c>
      <c r="C752" s="180">
        <f t="shared" si="44"/>
        <v>13218687</v>
      </c>
      <c r="D752" s="125">
        <v>1584.9427000000001</v>
      </c>
      <c r="E752" s="105">
        <f t="shared" si="45"/>
        <v>1584.9427000000001</v>
      </c>
      <c r="F752" s="92">
        <f t="shared" si="43"/>
        <v>1</v>
      </c>
      <c r="G752" s="21"/>
    </row>
    <row r="753" spans="1:8" ht="12.95" customHeight="1" x14ac:dyDescent="0.2">
      <c r="A753" s="49">
        <v>30</v>
      </c>
      <c r="B753" s="50" t="s">
        <v>64</v>
      </c>
      <c r="C753" s="180">
        <f t="shared" si="44"/>
        <v>44662209</v>
      </c>
      <c r="D753" s="125">
        <v>5321.6892000000007</v>
      </c>
      <c r="E753" s="105">
        <f t="shared" si="45"/>
        <v>5321.6891999999998</v>
      </c>
      <c r="F753" s="92">
        <f t="shared" si="43"/>
        <v>0.99999999999999978</v>
      </c>
      <c r="G753" s="21"/>
    </row>
    <row r="754" spans="1:8" ht="12.95" customHeight="1" x14ac:dyDescent="0.2">
      <c r="A754" s="52"/>
      <c r="B754" s="53" t="s">
        <v>65</v>
      </c>
      <c r="C754" s="75">
        <f>SUM(C724:C753)</f>
        <v>971957431</v>
      </c>
      <c r="D754" s="181">
        <f>SUM(D724:D753)</f>
        <v>115603.33165000001</v>
      </c>
      <c r="E754" s="107">
        <f>SUM(E724:E753)</f>
        <v>115603.33164999999</v>
      </c>
      <c r="F754" s="97">
        <f t="shared" si="43"/>
        <v>0.99999999999999989</v>
      </c>
      <c r="G754" s="21"/>
    </row>
    <row r="755" spans="1:8" ht="6.75" customHeight="1" x14ac:dyDescent="0.2">
      <c r="A755" s="170"/>
      <c r="B755" s="117"/>
      <c r="C755" s="118"/>
      <c r="D755" s="118"/>
      <c r="E755" s="119"/>
      <c r="F755" s="120"/>
      <c r="G755" s="121"/>
    </row>
    <row r="756" spans="1:8" x14ac:dyDescent="0.2">
      <c r="A756" s="69" t="s">
        <v>163</v>
      </c>
      <c r="B756" s="70"/>
      <c r="C756" s="70"/>
      <c r="D756" s="70"/>
      <c r="E756" s="70"/>
      <c r="F756" s="70"/>
      <c r="G756" s="70"/>
      <c r="H756" s="70"/>
    </row>
    <row r="757" spans="1:8" ht="11.25" customHeight="1" x14ac:dyDescent="0.2">
      <c r="B757" s="70"/>
      <c r="C757" s="70"/>
      <c r="D757" s="70"/>
      <c r="E757" s="70"/>
      <c r="F757" s="70"/>
      <c r="G757" s="70"/>
      <c r="H757" s="70"/>
    </row>
    <row r="758" spans="1:8" ht="14.25" customHeight="1" x14ac:dyDescent="0.2">
      <c r="B758" s="70"/>
      <c r="C758" s="70"/>
      <c r="D758" s="70"/>
      <c r="F758" s="86" t="s">
        <v>164</v>
      </c>
      <c r="G758" s="70"/>
      <c r="H758" s="70"/>
    </row>
    <row r="759" spans="1:8" ht="57.75" customHeight="1" x14ac:dyDescent="0.2">
      <c r="A759" s="138" t="s">
        <v>78</v>
      </c>
      <c r="B759" s="138" t="s">
        <v>79</v>
      </c>
      <c r="C759" s="179" t="s">
        <v>159</v>
      </c>
      <c r="D759" s="179" t="s">
        <v>165</v>
      </c>
      <c r="E759" s="179" t="s">
        <v>166</v>
      </c>
      <c r="F759" s="138" t="s">
        <v>162</v>
      </c>
    </row>
    <row r="760" spans="1:8" ht="15" customHeight="1" x14ac:dyDescent="0.2">
      <c r="A760" s="71">
        <v>1</v>
      </c>
      <c r="B760" s="71">
        <v>2</v>
      </c>
      <c r="C760" s="72">
        <v>3</v>
      </c>
      <c r="D760" s="72">
        <v>4</v>
      </c>
      <c r="E760" s="72">
        <v>5</v>
      </c>
      <c r="F760" s="71">
        <v>6</v>
      </c>
    </row>
    <row r="761" spans="1:8" ht="12.95" customHeight="1" x14ac:dyDescent="0.2">
      <c r="A761" s="49">
        <v>1</v>
      </c>
      <c r="B761" s="50" t="s">
        <v>35</v>
      </c>
      <c r="C761" s="180">
        <f>C724</f>
        <v>28034537</v>
      </c>
      <c r="D761" s="159">
        <v>1526.8028296</v>
      </c>
      <c r="E761" s="159">
        <f>D650</f>
        <v>1526.8028296</v>
      </c>
      <c r="F761" s="182">
        <f t="shared" ref="F761:F791" si="46">E761/D761</f>
        <v>1</v>
      </c>
      <c r="G761" s="21"/>
    </row>
    <row r="762" spans="1:8" ht="12.95" customHeight="1" x14ac:dyDescent="0.2">
      <c r="A762" s="49">
        <v>2</v>
      </c>
      <c r="B762" s="50" t="s">
        <v>36</v>
      </c>
      <c r="C762" s="180">
        <f t="shared" ref="C762:C790" si="47">C725</f>
        <v>61463361</v>
      </c>
      <c r="D762" s="159">
        <v>3355.5162812999997</v>
      </c>
      <c r="E762" s="159">
        <f t="shared" ref="E762:E790" si="48">D651</f>
        <v>3355.5162812999997</v>
      </c>
      <c r="F762" s="182">
        <f t="shared" si="46"/>
        <v>1</v>
      </c>
      <c r="G762" s="21"/>
    </row>
    <row r="763" spans="1:8" ht="12.95" customHeight="1" x14ac:dyDescent="0.2">
      <c r="A763" s="49">
        <v>3</v>
      </c>
      <c r="B763" s="50" t="s">
        <v>37</v>
      </c>
      <c r="C763" s="180">
        <f t="shared" si="47"/>
        <v>30266702</v>
      </c>
      <c r="D763" s="159">
        <v>1666.8117541000001</v>
      </c>
      <c r="E763" s="159">
        <f t="shared" si="48"/>
        <v>1666.8117541000001</v>
      </c>
      <c r="F763" s="182">
        <f t="shared" si="46"/>
        <v>1</v>
      </c>
      <c r="G763" s="21"/>
    </row>
    <row r="764" spans="1:8" ht="12.95" customHeight="1" x14ac:dyDescent="0.2">
      <c r="A764" s="49">
        <v>4</v>
      </c>
      <c r="B764" s="50" t="s">
        <v>38</v>
      </c>
      <c r="C764" s="180">
        <f t="shared" si="47"/>
        <v>36383963</v>
      </c>
      <c r="D764" s="159">
        <v>2004.4566904000003</v>
      </c>
      <c r="E764" s="159">
        <f t="shared" si="48"/>
        <v>2004.4566904000003</v>
      </c>
      <c r="F764" s="182">
        <f t="shared" si="46"/>
        <v>1</v>
      </c>
      <c r="G764" s="21"/>
    </row>
    <row r="765" spans="1:8" ht="12.95" customHeight="1" x14ac:dyDescent="0.2">
      <c r="A765" s="49">
        <v>5</v>
      </c>
      <c r="B765" s="50" t="s">
        <v>39</v>
      </c>
      <c r="C765" s="180">
        <f t="shared" si="47"/>
        <v>37026411</v>
      </c>
      <c r="D765" s="159">
        <v>2019.1811763000001</v>
      </c>
      <c r="E765" s="159">
        <f t="shared" si="48"/>
        <v>2019.1811763000001</v>
      </c>
      <c r="F765" s="182">
        <f t="shared" si="46"/>
        <v>1</v>
      </c>
      <c r="G765" s="21"/>
    </row>
    <row r="766" spans="1:8" ht="12.95" customHeight="1" x14ac:dyDescent="0.2">
      <c r="A766" s="49">
        <v>6</v>
      </c>
      <c r="B766" s="50" t="s">
        <v>40</v>
      </c>
      <c r="C766" s="180">
        <f t="shared" si="47"/>
        <v>11018200</v>
      </c>
      <c r="D766" s="159">
        <v>603.27409999999998</v>
      </c>
      <c r="E766" s="159">
        <f t="shared" si="48"/>
        <v>603.27409999999998</v>
      </c>
      <c r="F766" s="182">
        <f t="shared" si="46"/>
        <v>1</v>
      </c>
      <c r="G766" s="21"/>
    </row>
    <row r="767" spans="1:8" ht="12.95" customHeight="1" x14ac:dyDescent="0.2">
      <c r="A767" s="49">
        <v>7</v>
      </c>
      <c r="B767" s="50" t="s">
        <v>41</v>
      </c>
      <c r="C767" s="180">
        <f t="shared" si="47"/>
        <v>37270373</v>
      </c>
      <c r="D767" s="159">
        <v>2058.0436534</v>
      </c>
      <c r="E767" s="159">
        <f t="shared" si="48"/>
        <v>2058.0436534</v>
      </c>
      <c r="F767" s="182">
        <f t="shared" si="46"/>
        <v>1</v>
      </c>
      <c r="G767" s="21"/>
    </row>
    <row r="768" spans="1:8" ht="12.95" customHeight="1" x14ac:dyDescent="0.2">
      <c r="A768" s="49">
        <v>8</v>
      </c>
      <c r="B768" s="50" t="s">
        <v>42</v>
      </c>
      <c r="C768" s="180">
        <f t="shared" si="47"/>
        <v>7940229</v>
      </c>
      <c r="D768" s="159">
        <v>439.40583570000001</v>
      </c>
      <c r="E768" s="159">
        <f t="shared" si="48"/>
        <v>439.40583570000001</v>
      </c>
      <c r="F768" s="182">
        <f t="shared" si="46"/>
        <v>1</v>
      </c>
      <c r="G768" s="21"/>
    </row>
    <row r="769" spans="1:8" ht="12.95" customHeight="1" x14ac:dyDescent="0.2">
      <c r="A769" s="49">
        <v>9</v>
      </c>
      <c r="B769" s="50" t="s">
        <v>43</v>
      </c>
      <c r="C769" s="180">
        <f t="shared" si="47"/>
        <v>25408032</v>
      </c>
      <c r="D769" s="159">
        <v>1386.3408231000001</v>
      </c>
      <c r="E769" s="159">
        <f t="shared" si="48"/>
        <v>1386.3408231000001</v>
      </c>
      <c r="F769" s="182">
        <f t="shared" si="46"/>
        <v>1</v>
      </c>
      <c r="G769" s="21"/>
    </row>
    <row r="770" spans="1:8" ht="12.95" customHeight="1" x14ac:dyDescent="0.2">
      <c r="A770" s="49">
        <v>10</v>
      </c>
      <c r="B770" s="50" t="s">
        <v>44</v>
      </c>
      <c r="C770" s="180">
        <f t="shared" si="47"/>
        <v>16120491</v>
      </c>
      <c r="D770" s="159">
        <v>850.69262280000009</v>
      </c>
      <c r="E770" s="159">
        <f t="shared" si="48"/>
        <v>850.69262280000009</v>
      </c>
      <c r="F770" s="182">
        <f t="shared" si="46"/>
        <v>1</v>
      </c>
      <c r="G770" s="21"/>
    </row>
    <row r="771" spans="1:8" ht="12.95" customHeight="1" x14ac:dyDescent="0.2">
      <c r="A771" s="49">
        <v>11</v>
      </c>
      <c r="B771" s="50" t="s">
        <v>45</v>
      </c>
      <c r="C771" s="180">
        <f t="shared" si="47"/>
        <v>71395008</v>
      </c>
      <c r="D771" s="159">
        <v>3952.1343414000003</v>
      </c>
      <c r="E771" s="159">
        <f t="shared" si="48"/>
        <v>3952.1343414000003</v>
      </c>
      <c r="F771" s="182">
        <f t="shared" si="46"/>
        <v>1</v>
      </c>
      <c r="G771" s="21"/>
    </row>
    <row r="772" spans="1:8" ht="12.95" customHeight="1" x14ac:dyDescent="0.2">
      <c r="A772" s="49">
        <v>12</v>
      </c>
      <c r="B772" s="50" t="s">
        <v>46</v>
      </c>
      <c r="C772" s="180">
        <f t="shared" si="47"/>
        <v>18927226</v>
      </c>
      <c r="D772" s="159">
        <v>1042.2766808000001</v>
      </c>
      <c r="E772" s="159">
        <f t="shared" si="48"/>
        <v>1042.2766808000001</v>
      </c>
      <c r="F772" s="182">
        <f t="shared" si="46"/>
        <v>1</v>
      </c>
      <c r="G772" s="21"/>
    </row>
    <row r="773" spans="1:8" ht="12.95" customHeight="1" x14ac:dyDescent="0.2">
      <c r="A773" s="49">
        <v>13</v>
      </c>
      <c r="B773" s="50" t="s">
        <v>47</v>
      </c>
      <c r="C773" s="180">
        <f t="shared" si="47"/>
        <v>41221096</v>
      </c>
      <c r="D773" s="159">
        <v>2237.5466543000002</v>
      </c>
      <c r="E773" s="159">
        <f t="shared" si="48"/>
        <v>2237.5466543000002</v>
      </c>
      <c r="F773" s="182">
        <f t="shared" si="46"/>
        <v>1</v>
      </c>
      <c r="G773" s="21"/>
    </row>
    <row r="774" spans="1:8" ht="12.95" customHeight="1" x14ac:dyDescent="0.2">
      <c r="A774" s="49">
        <v>14</v>
      </c>
      <c r="B774" s="50" t="s">
        <v>48</v>
      </c>
      <c r="C774" s="180">
        <f t="shared" si="47"/>
        <v>8874302</v>
      </c>
      <c r="D774" s="159">
        <v>487.35793660000002</v>
      </c>
      <c r="E774" s="159">
        <f t="shared" si="48"/>
        <v>487.35793660000002</v>
      </c>
      <c r="F774" s="182">
        <f t="shared" si="46"/>
        <v>1</v>
      </c>
      <c r="G774" s="21"/>
    </row>
    <row r="775" spans="1:8" ht="12.95" customHeight="1" x14ac:dyDescent="0.2">
      <c r="A775" s="49">
        <v>15</v>
      </c>
      <c r="B775" s="50" t="s">
        <v>49</v>
      </c>
      <c r="C775" s="180">
        <f t="shared" si="47"/>
        <v>43512387</v>
      </c>
      <c r="D775" s="159">
        <v>2361.7159896000003</v>
      </c>
      <c r="E775" s="159">
        <f t="shared" si="48"/>
        <v>2361.7159896000003</v>
      </c>
      <c r="F775" s="182">
        <f t="shared" si="46"/>
        <v>1</v>
      </c>
      <c r="G775" s="21"/>
    </row>
    <row r="776" spans="1:8" ht="12.95" customHeight="1" x14ac:dyDescent="0.2">
      <c r="A776" s="49">
        <v>16</v>
      </c>
      <c r="B776" s="50" t="s">
        <v>50</v>
      </c>
      <c r="C776" s="180">
        <f t="shared" si="47"/>
        <v>23910718</v>
      </c>
      <c r="D776" s="159">
        <v>1279.0284718999999</v>
      </c>
      <c r="E776" s="159">
        <f t="shared" si="48"/>
        <v>1279.0284718999999</v>
      </c>
      <c r="F776" s="182">
        <f t="shared" si="46"/>
        <v>1</v>
      </c>
      <c r="G776" s="21"/>
    </row>
    <row r="777" spans="1:8" ht="12.95" customHeight="1" x14ac:dyDescent="0.2">
      <c r="A777" s="49">
        <v>17</v>
      </c>
      <c r="B777" s="50" t="s">
        <v>51</v>
      </c>
      <c r="C777" s="180">
        <f t="shared" si="47"/>
        <v>31190228</v>
      </c>
      <c r="D777" s="159">
        <v>1702.4359473999998</v>
      </c>
      <c r="E777" s="159">
        <f t="shared" si="48"/>
        <v>1702.4359473999998</v>
      </c>
      <c r="F777" s="182">
        <f t="shared" si="46"/>
        <v>1</v>
      </c>
      <c r="G777" s="21"/>
    </row>
    <row r="778" spans="1:8" ht="12.95" customHeight="1" x14ac:dyDescent="0.2">
      <c r="A778" s="49">
        <v>18</v>
      </c>
      <c r="B778" s="50" t="s">
        <v>52</v>
      </c>
      <c r="C778" s="180">
        <f t="shared" si="47"/>
        <v>48706806</v>
      </c>
      <c r="D778" s="159">
        <v>2616.7907823</v>
      </c>
      <c r="E778" s="159">
        <f t="shared" si="48"/>
        <v>2616.7907823</v>
      </c>
      <c r="F778" s="182">
        <f t="shared" si="46"/>
        <v>1</v>
      </c>
      <c r="G778" s="21"/>
    </row>
    <row r="779" spans="1:8" ht="12.95" customHeight="1" x14ac:dyDescent="0.2">
      <c r="A779" s="49">
        <v>19</v>
      </c>
      <c r="B779" s="50" t="s">
        <v>53</v>
      </c>
      <c r="C779" s="180">
        <f t="shared" si="47"/>
        <v>31266005</v>
      </c>
      <c r="D779" s="159">
        <v>1721.0201440000001</v>
      </c>
      <c r="E779" s="159">
        <f t="shared" si="48"/>
        <v>1721.0201440000001</v>
      </c>
      <c r="F779" s="182">
        <f t="shared" si="46"/>
        <v>1</v>
      </c>
      <c r="G779" s="21"/>
      <c r="H779" s="1" t="s">
        <v>19</v>
      </c>
    </row>
    <row r="780" spans="1:8" ht="12.95" customHeight="1" x14ac:dyDescent="0.2">
      <c r="A780" s="49">
        <v>20</v>
      </c>
      <c r="B780" s="50" t="s">
        <v>54</v>
      </c>
      <c r="C780" s="180">
        <f t="shared" si="47"/>
        <v>40231171</v>
      </c>
      <c r="D780" s="159">
        <v>2091.1105493</v>
      </c>
      <c r="E780" s="159">
        <f t="shared" si="48"/>
        <v>2091.1105493</v>
      </c>
      <c r="F780" s="182">
        <f t="shared" si="46"/>
        <v>1</v>
      </c>
      <c r="G780" s="21"/>
    </row>
    <row r="781" spans="1:8" ht="12.95" customHeight="1" x14ac:dyDescent="0.2">
      <c r="A781" s="49">
        <v>21</v>
      </c>
      <c r="B781" s="50" t="s">
        <v>55</v>
      </c>
      <c r="C781" s="180">
        <f t="shared" si="47"/>
        <v>22855882</v>
      </c>
      <c r="D781" s="159">
        <v>1174.2168506</v>
      </c>
      <c r="E781" s="159">
        <f t="shared" si="48"/>
        <v>1174.2168506</v>
      </c>
      <c r="F781" s="182">
        <f t="shared" si="46"/>
        <v>1</v>
      </c>
      <c r="G781" s="21"/>
    </row>
    <row r="782" spans="1:8" ht="12.95" customHeight="1" x14ac:dyDescent="0.2">
      <c r="A782" s="49">
        <v>22</v>
      </c>
      <c r="B782" s="50" t="s">
        <v>56</v>
      </c>
      <c r="C782" s="180">
        <f t="shared" si="47"/>
        <v>81521807</v>
      </c>
      <c r="D782" s="159">
        <v>4419.0727456000004</v>
      </c>
      <c r="E782" s="159">
        <f t="shared" si="48"/>
        <v>4419.0727456000004</v>
      </c>
      <c r="F782" s="182">
        <f t="shared" si="46"/>
        <v>1</v>
      </c>
      <c r="G782" s="21"/>
    </row>
    <row r="783" spans="1:8" ht="12.95" customHeight="1" x14ac:dyDescent="0.2">
      <c r="A783" s="49">
        <v>23</v>
      </c>
      <c r="B783" s="50" t="s">
        <v>57</v>
      </c>
      <c r="C783" s="180">
        <f t="shared" si="47"/>
        <v>41049711</v>
      </c>
      <c r="D783" s="159">
        <v>2197.8248238000001</v>
      </c>
      <c r="E783" s="159">
        <f t="shared" si="48"/>
        <v>2197.8248238000001</v>
      </c>
      <c r="F783" s="182">
        <f t="shared" si="46"/>
        <v>1</v>
      </c>
      <c r="G783" s="21"/>
    </row>
    <row r="784" spans="1:8" ht="12.95" customHeight="1" x14ac:dyDescent="0.2">
      <c r="A784" s="49">
        <v>24</v>
      </c>
      <c r="B784" s="50" t="s">
        <v>58</v>
      </c>
      <c r="C784" s="180">
        <f t="shared" si="47"/>
        <v>18803020</v>
      </c>
      <c r="D784" s="159">
        <v>1035.6606859999999</v>
      </c>
      <c r="E784" s="159">
        <f t="shared" si="48"/>
        <v>1035.6606859999999</v>
      </c>
      <c r="F784" s="182">
        <f t="shared" si="46"/>
        <v>1</v>
      </c>
      <c r="G784" s="21"/>
    </row>
    <row r="785" spans="1:8" ht="12.95" customHeight="1" x14ac:dyDescent="0.2">
      <c r="A785" s="49">
        <v>25</v>
      </c>
      <c r="B785" s="50" t="s">
        <v>59</v>
      </c>
      <c r="C785" s="180">
        <f t="shared" si="47"/>
        <v>18797229</v>
      </c>
      <c r="D785" s="159">
        <v>1037.0053556999999</v>
      </c>
      <c r="E785" s="159">
        <f t="shared" si="48"/>
        <v>1037.0053556999999</v>
      </c>
      <c r="F785" s="182">
        <f t="shared" si="46"/>
        <v>1</v>
      </c>
      <c r="G785" s="21"/>
    </row>
    <row r="786" spans="1:8" ht="12.95" customHeight="1" x14ac:dyDescent="0.2">
      <c r="A786" s="49">
        <v>26</v>
      </c>
      <c r="B786" s="50" t="s">
        <v>60</v>
      </c>
      <c r="C786" s="180">
        <f t="shared" si="47"/>
        <v>32835955</v>
      </c>
      <c r="D786" s="159">
        <v>1821.5778740000001</v>
      </c>
      <c r="E786" s="159">
        <f t="shared" si="48"/>
        <v>1821.5778740000001</v>
      </c>
      <c r="F786" s="182">
        <f t="shared" si="46"/>
        <v>1</v>
      </c>
      <c r="G786" s="21"/>
    </row>
    <row r="787" spans="1:8" ht="12.95" customHeight="1" x14ac:dyDescent="0.2">
      <c r="A787" s="49">
        <v>27</v>
      </c>
      <c r="B787" s="50" t="s">
        <v>61</v>
      </c>
      <c r="C787" s="180">
        <f t="shared" si="47"/>
        <v>28270868</v>
      </c>
      <c r="D787" s="159">
        <v>1470.7679493999999</v>
      </c>
      <c r="E787" s="159">
        <f t="shared" si="48"/>
        <v>1470.7679493999999</v>
      </c>
      <c r="F787" s="182">
        <f t="shared" si="46"/>
        <v>1</v>
      </c>
      <c r="G787" s="21"/>
    </row>
    <row r="788" spans="1:8" ht="12.95" customHeight="1" x14ac:dyDescent="0.2">
      <c r="A788" s="49">
        <v>28</v>
      </c>
      <c r="B788" s="50" t="s">
        <v>62</v>
      </c>
      <c r="C788" s="180">
        <f t="shared" si="47"/>
        <v>19774817</v>
      </c>
      <c r="D788" s="159">
        <v>1086.7065660999999</v>
      </c>
      <c r="E788" s="159">
        <f t="shared" si="48"/>
        <v>1086.7065660999999</v>
      </c>
      <c r="F788" s="182">
        <f t="shared" si="46"/>
        <v>1</v>
      </c>
      <c r="G788" s="21"/>
    </row>
    <row r="789" spans="1:8" ht="12.95" customHeight="1" x14ac:dyDescent="0.2">
      <c r="A789" s="49">
        <v>29</v>
      </c>
      <c r="B789" s="50" t="s">
        <v>63</v>
      </c>
      <c r="C789" s="180">
        <f t="shared" si="47"/>
        <v>13218687</v>
      </c>
      <c r="D789" s="159">
        <v>723.79916460000004</v>
      </c>
      <c r="E789" s="159">
        <f t="shared" si="48"/>
        <v>723.79916460000004</v>
      </c>
      <c r="F789" s="182">
        <f t="shared" si="46"/>
        <v>1</v>
      </c>
      <c r="G789" s="21"/>
    </row>
    <row r="790" spans="1:8" ht="12.95" customHeight="1" x14ac:dyDescent="0.2">
      <c r="A790" s="49">
        <v>30</v>
      </c>
      <c r="B790" s="50" t="s">
        <v>64</v>
      </c>
      <c r="C790" s="180">
        <f t="shared" si="47"/>
        <v>44662209</v>
      </c>
      <c r="D790" s="159">
        <v>2430.4899072000003</v>
      </c>
      <c r="E790" s="159">
        <f t="shared" si="48"/>
        <v>2430.4899072000003</v>
      </c>
      <c r="F790" s="182">
        <f t="shared" si="46"/>
        <v>1</v>
      </c>
      <c r="G790" s="21" t="s">
        <v>19</v>
      </c>
    </row>
    <row r="791" spans="1:8" ht="12.95" customHeight="1" x14ac:dyDescent="0.2">
      <c r="A791" s="52"/>
      <c r="B791" s="53" t="s">
        <v>65</v>
      </c>
      <c r="C791" s="75">
        <f>SUM(C761:C790)</f>
        <v>971957431</v>
      </c>
      <c r="D791" s="160">
        <f>SUM(D761:D790)</f>
        <v>52799.06518730001</v>
      </c>
      <c r="E791" s="160">
        <f>SUM(E761:E790)</f>
        <v>52799.06518730001</v>
      </c>
      <c r="F791" s="97">
        <f t="shared" si="46"/>
        <v>1</v>
      </c>
      <c r="G791" s="21"/>
    </row>
    <row r="792" spans="1:8" ht="13.5" customHeight="1" x14ac:dyDescent="0.2">
      <c r="A792" s="116"/>
      <c r="B792" s="117"/>
      <c r="C792" s="118"/>
      <c r="D792" s="118"/>
      <c r="E792" s="119"/>
      <c r="F792" s="120"/>
      <c r="G792" s="121"/>
      <c r="H792" s="1" t="s">
        <v>19</v>
      </c>
    </row>
    <row r="793" spans="1:8" ht="13.5" customHeight="1" x14ac:dyDescent="0.25">
      <c r="A793" s="69" t="s">
        <v>167</v>
      </c>
      <c r="B793" s="183"/>
      <c r="C793" s="183"/>
      <c r="D793" s="184"/>
      <c r="E793" s="184"/>
      <c r="F793" s="184"/>
      <c r="G793" s="184"/>
    </row>
    <row r="794" spans="1:8" ht="13.5" customHeight="1" x14ac:dyDescent="0.25">
      <c r="A794" s="183"/>
      <c r="B794" s="183"/>
      <c r="C794" s="183"/>
      <c r="D794" s="184"/>
      <c r="E794" s="184"/>
      <c r="F794" s="184"/>
      <c r="G794" s="184"/>
    </row>
    <row r="795" spans="1:8" ht="13.5" customHeight="1" x14ac:dyDescent="0.25">
      <c r="A795" s="69" t="s">
        <v>168</v>
      </c>
      <c r="B795" s="183"/>
      <c r="C795" s="183"/>
      <c r="D795" s="184"/>
      <c r="E795" s="184"/>
      <c r="F795" s="184"/>
      <c r="G795" s="184"/>
    </row>
    <row r="796" spans="1:8" ht="13.5" customHeight="1" x14ac:dyDescent="0.25">
      <c r="A796" s="69" t="s">
        <v>169</v>
      </c>
      <c r="B796" s="183"/>
      <c r="C796" s="183"/>
      <c r="D796" s="184"/>
      <c r="E796" s="184"/>
      <c r="F796" s="184"/>
      <c r="G796" s="184"/>
    </row>
    <row r="797" spans="1:8" ht="36.75" customHeight="1" x14ac:dyDescent="0.25">
      <c r="A797" s="138" t="s">
        <v>93</v>
      </c>
      <c r="B797" s="138" t="s">
        <v>94</v>
      </c>
      <c r="C797" s="138" t="s">
        <v>170</v>
      </c>
      <c r="D797" s="138" t="s">
        <v>171</v>
      </c>
      <c r="E797" s="138" t="s">
        <v>172</v>
      </c>
      <c r="F797" s="185"/>
      <c r="G797" s="186"/>
      <c r="H797" s="1" t="s">
        <v>19</v>
      </c>
    </row>
    <row r="798" spans="1:8" x14ac:dyDescent="0.2">
      <c r="A798" s="187">
        <v>1</v>
      </c>
      <c r="B798" s="187">
        <v>2</v>
      </c>
      <c r="C798" s="187">
        <v>3</v>
      </c>
      <c r="D798" s="187">
        <v>4</v>
      </c>
      <c r="E798" s="187" t="s">
        <v>173</v>
      </c>
      <c r="F798" s="188"/>
      <c r="G798" s="188"/>
    </row>
    <row r="799" spans="1:8" ht="12.95" customHeight="1" x14ac:dyDescent="0.2">
      <c r="A799" s="49">
        <v>1</v>
      </c>
      <c r="B799" s="50" t="s">
        <v>35</v>
      </c>
      <c r="C799" s="189">
        <v>4281</v>
      </c>
      <c r="D799" s="189">
        <v>3587</v>
      </c>
      <c r="E799" s="189">
        <f>D799-C799</f>
        <v>-694</v>
      </c>
      <c r="F799" s="190"/>
      <c r="G799" s="48"/>
    </row>
    <row r="800" spans="1:8" ht="12.95" customHeight="1" x14ac:dyDescent="0.2">
      <c r="A800" s="49">
        <v>2</v>
      </c>
      <c r="B800" s="50" t="s">
        <v>36</v>
      </c>
      <c r="C800" s="189">
        <v>7857</v>
      </c>
      <c r="D800" s="189">
        <v>6116</v>
      </c>
      <c r="E800" s="189">
        <f t="shared" ref="E800:E829" si="49">D800-C800</f>
        <v>-1741</v>
      </c>
      <c r="F800" s="190"/>
      <c r="G800" s="48"/>
    </row>
    <row r="801" spans="1:8" ht="12.95" customHeight="1" x14ac:dyDescent="0.2">
      <c r="A801" s="49">
        <v>3</v>
      </c>
      <c r="B801" s="50" t="s">
        <v>37</v>
      </c>
      <c r="C801" s="189">
        <v>4575</v>
      </c>
      <c r="D801" s="189">
        <v>3680</v>
      </c>
      <c r="E801" s="189">
        <f t="shared" si="49"/>
        <v>-895</v>
      </c>
      <c r="F801" s="190"/>
      <c r="G801" s="48"/>
    </row>
    <row r="802" spans="1:8" ht="12.95" customHeight="1" x14ac:dyDescent="0.2">
      <c r="A802" s="49">
        <v>4</v>
      </c>
      <c r="B802" s="50" t="s">
        <v>38</v>
      </c>
      <c r="C802" s="189">
        <v>5336</v>
      </c>
      <c r="D802" s="189">
        <v>4372</v>
      </c>
      <c r="E802" s="189">
        <f t="shared" si="49"/>
        <v>-964</v>
      </c>
      <c r="F802" s="190"/>
      <c r="G802" s="48"/>
    </row>
    <row r="803" spans="1:8" ht="12.95" customHeight="1" x14ac:dyDescent="0.2">
      <c r="A803" s="49">
        <v>5</v>
      </c>
      <c r="B803" s="50" t="s">
        <v>39</v>
      </c>
      <c r="C803" s="189">
        <v>5925</v>
      </c>
      <c r="D803" s="189">
        <v>4669</v>
      </c>
      <c r="E803" s="189">
        <f t="shared" si="49"/>
        <v>-1256</v>
      </c>
      <c r="F803" s="190"/>
      <c r="G803" s="48"/>
    </row>
    <row r="804" spans="1:8" ht="12.95" customHeight="1" x14ac:dyDescent="0.2">
      <c r="A804" s="49">
        <v>6</v>
      </c>
      <c r="B804" s="50" t="s">
        <v>40</v>
      </c>
      <c r="C804" s="189">
        <v>1928</v>
      </c>
      <c r="D804" s="189">
        <v>1524</v>
      </c>
      <c r="E804" s="189">
        <f t="shared" si="49"/>
        <v>-404</v>
      </c>
      <c r="F804" s="190"/>
      <c r="G804" s="48"/>
    </row>
    <row r="805" spans="1:8" ht="12.95" customHeight="1" x14ac:dyDescent="0.2">
      <c r="A805" s="49">
        <v>7</v>
      </c>
      <c r="B805" s="50" t="s">
        <v>41</v>
      </c>
      <c r="C805" s="189">
        <v>6021</v>
      </c>
      <c r="D805" s="189">
        <v>5095</v>
      </c>
      <c r="E805" s="189">
        <f t="shared" si="49"/>
        <v>-926</v>
      </c>
      <c r="F805" s="190"/>
      <c r="G805" s="48"/>
    </row>
    <row r="806" spans="1:8" ht="12.95" customHeight="1" x14ac:dyDescent="0.2">
      <c r="A806" s="49">
        <v>8</v>
      </c>
      <c r="B806" s="50" t="s">
        <v>42</v>
      </c>
      <c r="C806" s="189">
        <v>1495</v>
      </c>
      <c r="D806" s="189">
        <v>1075</v>
      </c>
      <c r="E806" s="189">
        <f t="shared" si="49"/>
        <v>-420</v>
      </c>
      <c r="F806" s="190"/>
      <c r="G806" s="48"/>
    </row>
    <row r="807" spans="1:8" ht="12.95" customHeight="1" x14ac:dyDescent="0.2">
      <c r="A807" s="49">
        <v>9</v>
      </c>
      <c r="B807" s="50" t="s">
        <v>43</v>
      </c>
      <c r="C807" s="189">
        <v>3983</v>
      </c>
      <c r="D807" s="189">
        <v>3349</v>
      </c>
      <c r="E807" s="189">
        <f t="shared" si="49"/>
        <v>-634</v>
      </c>
      <c r="F807" s="190"/>
      <c r="G807" s="48"/>
    </row>
    <row r="808" spans="1:8" ht="12.95" customHeight="1" x14ac:dyDescent="0.2">
      <c r="A808" s="49">
        <v>10</v>
      </c>
      <c r="B808" s="50" t="s">
        <v>44</v>
      </c>
      <c r="C808" s="189">
        <v>2896</v>
      </c>
      <c r="D808" s="189">
        <v>2592</v>
      </c>
      <c r="E808" s="189">
        <f t="shared" si="49"/>
        <v>-304</v>
      </c>
      <c r="F808" s="190"/>
      <c r="G808" s="48"/>
    </row>
    <row r="809" spans="1:8" ht="12.95" customHeight="1" x14ac:dyDescent="0.2">
      <c r="A809" s="49">
        <v>11</v>
      </c>
      <c r="B809" s="50" t="s">
        <v>45</v>
      </c>
      <c r="C809" s="189">
        <v>10198</v>
      </c>
      <c r="D809" s="189">
        <v>7566</v>
      </c>
      <c r="E809" s="189">
        <f t="shared" si="49"/>
        <v>-2632</v>
      </c>
      <c r="F809" s="190"/>
      <c r="G809" s="48"/>
    </row>
    <row r="810" spans="1:8" ht="12.95" customHeight="1" x14ac:dyDescent="0.2">
      <c r="A810" s="49">
        <v>12</v>
      </c>
      <c r="B810" s="50" t="s">
        <v>46</v>
      </c>
      <c r="C810" s="189">
        <v>3210</v>
      </c>
      <c r="D810" s="189">
        <v>2701</v>
      </c>
      <c r="E810" s="189">
        <f t="shared" si="49"/>
        <v>-509</v>
      </c>
      <c r="F810" s="190"/>
      <c r="G810" s="48"/>
    </row>
    <row r="811" spans="1:8" ht="12.95" customHeight="1" x14ac:dyDescent="0.2">
      <c r="A811" s="49">
        <v>13</v>
      </c>
      <c r="B811" s="50" t="s">
        <v>47</v>
      </c>
      <c r="C811" s="189">
        <v>6136</v>
      </c>
      <c r="D811" s="189">
        <v>5435</v>
      </c>
      <c r="E811" s="189">
        <f t="shared" si="49"/>
        <v>-701</v>
      </c>
      <c r="F811" s="190"/>
      <c r="G811" s="48"/>
    </row>
    <row r="812" spans="1:8" ht="12.95" customHeight="1" x14ac:dyDescent="0.2">
      <c r="A812" s="49">
        <v>14</v>
      </c>
      <c r="B812" s="50" t="s">
        <v>48</v>
      </c>
      <c r="C812" s="189">
        <v>1864</v>
      </c>
      <c r="D812" s="189">
        <v>1409</v>
      </c>
      <c r="E812" s="189">
        <f t="shared" si="49"/>
        <v>-455</v>
      </c>
      <c r="F812" s="190"/>
      <c r="G812" s="48"/>
    </row>
    <row r="813" spans="1:8" ht="12.95" customHeight="1" x14ac:dyDescent="0.2">
      <c r="A813" s="49">
        <v>15</v>
      </c>
      <c r="B813" s="50" t="s">
        <v>49</v>
      </c>
      <c r="C813" s="189">
        <v>6097</v>
      </c>
      <c r="D813" s="189">
        <v>5230</v>
      </c>
      <c r="E813" s="189">
        <f t="shared" si="49"/>
        <v>-867</v>
      </c>
      <c r="F813" s="190"/>
      <c r="G813" s="48"/>
    </row>
    <row r="814" spans="1:8" ht="12.95" customHeight="1" x14ac:dyDescent="0.2">
      <c r="A814" s="49">
        <v>16</v>
      </c>
      <c r="B814" s="50" t="s">
        <v>50</v>
      </c>
      <c r="C814" s="189">
        <v>4707</v>
      </c>
      <c r="D814" s="189">
        <v>3564</v>
      </c>
      <c r="E814" s="189">
        <f t="shared" si="49"/>
        <v>-1143</v>
      </c>
      <c r="F814" s="190"/>
      <c r="G814" s="48"/>
    </row>
    <row r="815" spans="1:8" ht="12.95" customHeight="1" x14ac:dyDescent="0.2">
      <c r="A815" s="49">
        <v>17</v>
      </c>
      <c r="B815" s="50" t="s">
        <v>51</v>
      </c>
      <c r="C815" s="189">
        <v>5090</v>
      </c>
      <c r="D815" s="189">
        <v>4061</v>
      </c>
      <c r="E815" s="189">
        <f t="shared" si="49"/>
        <v>-1029</v>
      </c>
      <c r="F815" s="190"/>
      <c r="G815" s="48"/>
    </row>
    <row r="816" spans="1:8" ht="12.95" customHeight="1" x14ac:dyDescent="0.2">
      <c r="A816" s="49">
        <v>18</v>
      </c>
      <c r="B816" s="50" t="s">
        <v>52</v>
      </c>
      <c r="C816" s="189">
        <v>6892</v>
      </c>
      <c r="D816" s="189">
        <v>5861</v>
      </c>
      <c r="E816" s="189">
        <f t="shared" si="49"/>
        <v>-1031</v>
      </c>
      <c r="F816" s="190"/>
      <c r="G816" s="48"/>
      <c r="H816" s="1" t="s">
        <v>19</v>
      </c>
    </row>
    <row r="817" spans="1:7" ht="12.95" customHeight="1" x14ac:dyDescent="0.2">
      <c r="A817" s="49">
        <v>19</v>
      </c>
      <c r="B817" s="50" t="s">
        <v>53</v>
      </c>
      <c r="C817" s="189">
        <v>4407</v>
      </c>
      <c r="D817" s="189">
        <v>3341</v>
      </c>
      <c r="E817" s="189">
        <f t="shared" si="49"/>
        <v>-1066</v>
      </c>
      <c r="F817" s="190"/>
      <c r="G817" s="48"/>
    </row>
    <row r="818" spans="1:7" ht="12.95" customHeight="1" x14ac:dyDescent="0.2">
      <c r="A818" s="49">
        <v>20</v>
      </c>
      <c r="B818" s="50" t="s">
        <v>54</v>
      </c>
      <c r="C818" s="189">
        <v>5567</v>
      </c>
      <c r="D818" s="189">
        <v>5646</v>
      </c>
      <c r="E818" s="189">
        <f t="shared" si="49"/>
        <v>79</v>
      </c>
      <c r="F818" s="190"/>
      <c r="G818" s="48"/>
    </row>
    <row r="819" spans="1:7" ht="12.95" customHeight="1" x14ac:dyDescent="0.2">
      <c r="A819" s="49">
        <v>21</v>
      </c>
      <c r="B819" s="50" t="s">
        <v>55</v>
      </c>
      <c r="C819" s="189">
        <v>3128</v>
      </c>
      <c r="D819" s="189">
        <v>2810</v>
      </c>
      <c r="E819" s="189">
        <f t="shared" si="49"/>
        <v>-318</v>
      </c>
      <c r="F819" s="190"/>
      <c r="G819" s="48" t="s">
        <v>19</v>
      </c>
    </row>
    <row r="820" spans="1:7" ht="12.95" customHeight="1" x14ac:dyDescent="0.2">
      <c r="A820" s="49">
        <v>22</v>
      </c>
      <c r="B820" s="50" t="s">
        <v>56</v>
      </c>
      <c r="C820" s="189">
        <v>10830</v>
      </c>
      <c r="D820" s="189">
        <v>8799</v>
      </c>
      <c r="E820" s="189">
        <f t="shared" si="49"/>
        <v>-2031</v>
      </c>
      <c r="F820" s="190"/>
      <c r="G820" s="48"/>
    </row>
    <row r="821" spans="1:7" ht="12.95" customHeight="1" x14ac:dyDescent="0.2">
      <c r="A821" s="49">
        <v>23</v>
      </c>
      <c r="B821" s="50" t="s">
        <v>57</v>
      </c>
      <c r="C821" s="189">
        <v>4992</v>
      </c>
      <c r="D821" s="189">
        <v>4340</v>
      </c>
      <c r="E821" s="189">
        <f t="shared" si="49"/>
        <v>-652</v>
      </c>
      <c r="F821" s="190"/>
      <c r="G821" s="48"/>
    </row>
    <row r="822" spans="1:7" ht="12.95" customHeight="1" x14ac:dyDescent="0.2">
      <c r="A822" s="49">
        <v>24</v>
      </c>
      <c r="B822" s="50" t="s">
        <v>58</v>
      </c>
      <c r="C822" s="189">
        <v>3188</v>
      </c>
      <c r="D822" s="189">
        <v>2589</v>
      </c>
      <c r="E822" s="189">
        <f t="shared" si="49"/>
        <v>-599</v>
      </c>
      <c r="F822" s="190"/>
      <c r="G822" s="48"/>
    </row>
    <row r="823" spans="1:7" ht="12.95" customHeight="1" x14ac:dyDescent="0.2">
      <c r="A823" s="49">
        <v>25</v>
      </c>
      <c r="B823" s="50" t="s">
        <v>59</v>
      </c>
      <c r="C823" s="189">
        <v>2727</v>
      </c>
      <c r="D823" s="189">
        <v>2264</v>
      </c>
      <c r="E823" s="189">
        <f t="shared" si="49"/>
        <v>-463</v>
      </c>
      <c r="F823" s="190"/>
      <c r="G823" s="48"/>
    </row>
    <row r="824" spans="1:7" ht="12.95" customHeight="1" x14ac:dyDescent="0.2">
      <c r="A824" s="49">
        <v>26</v>
      </c>
      <c r="B824" s="50" t="s">
        <v>60</v>
      </c>
      <c r="C824" s="189">
        <v>5330</v>
      </c>
      <c r="D824" s="189">
        <v>4419</v>
      </c>
      <c r="E824" s="189">
        <f t="shared" si="49"/>
        <v>-911</v>
      </c>
      <c r="F824" s="190"/>
      <c r="G824" s="48"/>
    </row>
    <row r="825" spans="1:7" ht="12.95" customHeight="1" x14ac:dyDescent="0.2">
      <c r="A825" s="49">
        <v>27</v>
      </c>
      <c r="B825" s="50" t="s">
        <v>61</v>
      </c>
      <c r="C825" s="189">
        <v>4447</v>
      </c>
      <c r="D825" s="189">
        <v>3945</v>
      </c>
      <c r="E825" s="189">
        <f t="shared" si="49"/>
        <v>-502</v>
      </c>
      <c r="F825" s="190"/>
      <c r="G825" s="48"/>
    </row>
    <row r="826" spans="1:7" ht="12.95" customHeight="1" x14ac:dyDescent="0.2">
      <c r="A826" s="49">
        <v>28</v>
      </c>
      <c r="B826" s="50" t="s">
        <v>62</v>
      </c>
      <c r="C826" s="189">
        <v>3335</v>
      </c>
      <c r="D826" s="189">
        <v>2765</v>
      </c>
      <c r="E826" s="189">
        <f t="shared" si="49"/>
        <v>-570</v>
      </c>
      <c r="F826" s="190"/>
      <c r="G826" s="48"/>
    </row>
    <row r="827" spans="1:7" ht="12.95" customHeight="1" x14ac:dyDescent="0.2">
      <c r="A827" s="49">
        <v>29</v>
      </c>
      <c r="B827" s="50" t="s">
        <v>63</v>
      </c>
      <c r="C827" s="189">
        <v>2324</v>
      </c>
      <c r="D827" s="189">
        <v>1835</v>
      </c>
      <c r="E827" s="189">
        <f t="shared" si="49"/>
        <v>-489</v>
      </c>
      <c r="F827" s="190"/>
      <c r="G827" s="48"/>
    </row>
    <row r="828" spans="1:7" ht="12.95" customHeight="1" x14ac:dyDescent="0.2">
      <c r="A828" s="49">
        <v>30</v>
      </c>
      <c r="B828" s="50" t="s">
        <v>64</v>
      </c>
      <c r="C828" s="189">
        <v>6756</v>
      </c>
      <c r="D828" s="189">
        <v>5312</v>
      </c>
      <c r="E828" s="189">
        <f t="shared" si="49"/>
        <v>-1444</v>
      </c>
      <c r="F828" s="190"/>
      <c r="G828" s="48"/>
    </row>
    <row r="829" spans="1:7" ht="15" customHeight="1" x14ac:dyDescent="0.2">
      <c r="A829" s="52"/>
      <c r="B829" s="53" t="s">
        <v>65</v>
      </c>
      <c r="C829" s="191">
        <f>SUM(C799:C828)</f>
        <v>145522</v>
      </c>
      <c r="D829" s="191">
        <f>SUM(D799:D828)</f>
        <v>119951</v>
      </c>
      <c r="E829" s="191">
        <f t="shared" si="49"/>
        <v>-25571</v>
      </c>
      <c r="F829" s="192"/>
      <c r="G829" s="43"/>
    </row>
    <row r="830" spans="1:7" ht="15" customHeight="1" x14ac:dyDescent="0.25">
      <c r="A830" s="45"/>
      <c r="B830" s="46"/>
      <c r="C830" s="193"/>
      <c r="D830" s="194"/>
      <c r="E830" s="194"/>
      <c r="F830" s="194"/>
      <c r="G830" s="43"/>
    </row>
    <row r="831" spans="1:7" ht="15" customHeight="1" x14ac:dyDescent="0.25">
      <c r="A831" s="45"/>
      <c r="B831" s="46"/>
      <c r="C831" s="193"/>
      <c r="D831" s="194"/>
      <c r="E831" s="194"/>
      <c r="F831" s="194"/>
      <c r="G831" s="43"/>
    </row>
    <row r="832" spans="1:7" ht="13.5" customHeight="1" x14ac:dyDescent="0.25">
      <c r="A832" s="69" t="s">
        <v>174</v>
      </c>
      <c r="B832" s="183"/>
      <c r="C832" s="183"/>
      <c r="D832" s="184"/>
      <c r="E832" s="184"/>
      <c r="F832" s="184"/>
      <c r="G832" s="184"/>
    </row>
    <row r="833" spans="1:8" ht="13.5" customHeight="1" x14ac:dyDescent="0.25">
      <c r="A833" s="69" t="s">
        <v>175</v>
      </c>
      <c r="B833" s="183"/>
      <c r="C833" s="183"/>
      <c r="D833" s="184"/>
      <c r="E833" s="184"/>
      <c r="F833" s="184"/>
      <c r="G833" s="184"/>
    </row>
    <row r="834" spans="1:8" ht="42" customHeight="1" x14ac:dyDescent="0.2">
      <c r="A834" s="12" t="s">
        <v>93</v>
      </c>
      <c r="B834" s="12" t="s">
        <v>94</v>
      </c>
      <c r="C834" s="12" t="s">
        <v>176</v>
      </c>
      <c r="D834" s="12" t="s">
        <v>177</v>
      </c>
      <c r="E834" s="12" t="s">
        <v>178</v>
      </c>
      <c r="F834" s="12" t="s">
        <v>179</v>
      </c>
      <c r="G834" s="12" t="s">
        <v>180</v>
      </c>
    </row>
    <row r="835" spans="1:8" x14ac:dyDescent="0.2">
      <c r="A835" s="187">
        <v>1</v>
      </c>
      <c r="B835" s="187">
        <v>2</v>
      </c>
      <c r="C835" s="187">
        <v>3</v>
      </c>
      <c r="D835" s="187">
        <v>4</v>
      </c>
      <c r="E835" s="187">
        <v>5</v>
      </c>
      <c r="F835" s="187">
        <v>6</v>
      </c>
      <c r="G835" s="187">
        <v>7</v>
      </c>
    </row>
    <row r="836" spans="1:8" ht="12.95" customHeight="1" x14ac:dyDescent="0.2">
      <c r="A836" s="32">
        <v>1</v>
      </c>
      <c r="B836" s="50" t="s">
        <v>35</v>
      </c>
      <c r="C836" s="195">
        <v>428.1</v>
      </c>
      <c r="D836" s="195">
        <v>0</v>
      </c>
      <c r="E836" s="195">
        <v>452.07678384820429</v>
      </c>
      <c r="F836" s="195">
        <f>D836+E836</f>
        <v>452.07678384820429</v>
      </c>
      <c r="G836" s="146">
        <f>F836/C836</f>
        <v>1.0560074371600192</v>
      </c>
      <c r="H836" s="58"/>
    </row>
    <row r="837" spans="1:8" ht="12.95" customHeight="1" x14ac:dyDescent="0.2">
      <c r="A837" s="32">
        <v>2</v>
      </c>
      <c r="B837" s="50" t="s">
        <v>36</v>
      </c>
      <c r="C837" s="195">
        <v>785.7</v>
      </c>
      <c r="D837" s="195">
        <v>0</v>
      </c>
      <c r="E837" s="195">
        <v>817.05056032361654</v>
      </c>
      <c r="F837" s="195">
        <f t="shared" ref="F837:F865" si="50">D837+E837</f>
        <v>817.05056032361654</v>
      </c>
      <c r="G837" s="146">
        <f t="shared" ref="G837:G865" si="51">F837/C837</f>
        <v>1.0399014386198504</v>
      </c>
      <c r="H837" s="58"/>
    </row>
    <row r="838" spans="1:8" ht="12.95" customHeight="1" x14ac:dyDescent="0.2">
      <c r="A838" s="32">
        <v>3</v>
      </c>
      <c r="B838" s="50" t="s">
        <v>37</v>
      </c>
      <c r="C838" s="195">
        <v>457.5</v>
      </c>
      <c r="D838" s="195">
        <v>0</v>
      </c>
      <c r="E838" s="195">
        <v>476.8605281232949</v>
      </c>
      <c r="F838" s="195">
        <f t="shared" si="50"/>
        <v>476.8605281232949</v>
      </c>
      <c r="G838" s="146">
        <f t="shared" si="51"/>
        <v>1.0423180942585681</v>
      </c>
      <c r="H838" s="58"/>
    </row>
    <row r="839" spans="1:8" ht="12.95" customHeight="1" x14ac:dyDescent="0.2">
      <c r="A839" s="32">
        <v>4</v>
      </c>
      <c r="B839" s="50" t="s">
        <v>38</v>
      </c>
      <c r="C839" s="195">
        <v>533.6</v>
      </c>
      <c r="D839" s="195">
        <v>0</v>
      </c>
      <c r="E839" s="195">
        <v>558.68407247021651</v>
      </c>
      <c r="F839" s="195">
        <f t="shared" si="50"/>
        <v>558.68407247021651</v>
      </c>
      <c r="G839" s="146">
        <f t="shared" si="51"/>
        <v>1.0470091313159979</v>
      </c>
      <c r="H839" s="58"/>
    </row>
    <row r="840" spans="1:8" ht="12.95" customHeight="1" x14ac:dyDescent="0.2">
      <c r="A840" s="32">
        <v>5</v>
      </c>
      <c r="B840" s="50" t="s">
        <v>39</v>
      </c>
      <c r="C840" s="195">
        <v>592.5</v>
      </c>
      <c r="D840" s="195">
        <v>0</v>
      </c>
      <c r="E840" s="195">
        <v>618.19535641064817</v>
      </c>
      <c r="F840" s="195">
        <f t="shared" si="50"/>
        <v>618.19535641064817</v>
      </c>
      <c r="G840" s="146">
        <f t="shared" si="51"/>
        <v>1.0433676901445539</v>
      </c>
      <c r="H840" s="58"/>
    </row>
    <row r="841" spans="1:8" ht="12.95" customHeight="1" x14ac:dyDescent="0.2">
      <c r="A841" s="32">
        <v>6</v>
      </c>
      <c r="B841" s="50" t="s">
        <v>40</v>
      </c>
      <c r="C841" s="195">
        <v>192.8</v>
      </c>
      <c r="D841" s="195">
        <v>0</v>
      </c>
      <c r="E841" s="195">
        <v>201.36176262372624</v>
      </c>
      <c r="F841" s="195">
        <f t="shared" si="50"/>
        <v>201.36176262372624</v>
      </c>
      <c r="G841" s="146">
        <f t="shared" si="51"/>
        <v>1.0444074824882066</v>
      </c>
      <c r="H841" s="58"/>
    </row>
    <row r="842" spans="1:8" ht="12.95" customHeight="1" x14ac:dyDescent="0.2">
      <c r="A842" s="32">
        <v>7</v>
      </c>
      <c r="B842" s="50" t="s">
        <v>41</v>
      </c>
      <c r="C842" s="195">
        <v>602.1</v>
      </c>
      <c r="D842" s="195">
        <v>0</v>
      </c>
      <c r="E842" s="195">
        <v>633.82017342624579</v>
      </c>
      <c r="F842" s="195">
        <f t="shared" si="50"/>
        <v>633.82017342624579</v>
      </c>
      <c r="G842" s="146">
        <f t="shared" si="51"/>
        <v>1.0526825667268656</v>
      </c>
      <c r="H842" s="58"/>
    </row>
    <row r="843" spans="1:8" ht="12.95" customHeight="1" x14ac:dyDescent="0.2">
      <c r="A843" s="32">
        <v>8</v>
      </c>
      <c r="B843" s="50" t="s">
        <v>42</v>
      </c>
      <c r="C843" s="195">
        <v>149.5</v>
      </c>
      <c r="D843" s="195">
        <v>0</v>
      </c>
      <c r="E843" s="195">
        <v>153.13591634163379</v>
      </c>
      <c r="F843" s="195">
        <f t="shared" si="50"/>
        <v>153.13591634163379</v>
      </c>
      <c r="G843" s="146">
        <f t="shared" si="51"/>
        <v>1.0243205106463797</v>
      </c>
      <c r="H843" s="58"/>
    </row>
    <row r="844" spans="1:8" ht="12.95" customHeight="1" x14ac:dyDescent="0.2">
      <c r="A844" s="32">
        <v>9</v>
      </c>
      <c r="B844" s="50" t="s">
        <v>43</v>
      </c>
      <c r="C844" s="195">
        <v>398.29999999999995</v>
      </c>
      <c r="D844" s="195">
        <v>0</v>
      </c>
      <c r="E844" s="195">
        <v>417.98881102208202</v>
      </c>
      <c r="F844" s="195">
        <f t="shared" si="50"/>
        <v>417.98881102208202</v>
      </c>
      <c r="G844" s="146">
        <f t="shared" si="51"/>
        <v>1.0494321140398746</v>
      </c>
      <c r="H844" s="58"/>
    </row>
    <row r="845" spans="1:8" ht="12.95" customHeight="1" x14ac:dyDescent="0.2">
      <c r="A845" s="32">
        <v>10</v>
      </c>
      <c r="B845" s="50" t="s">
        <v>44</v>
      </c>
      <c r="C845" s="195">
        <v>289.60000000000002</v>
      </c>
      <c r="D845" s="195">
        <v>0</v>
      </c>
      <c r="E845" s="195">
        <v>305.44147885572625</v>
      </c>
      <c r="F845" s="195">
        <f t="shared" si="50"/>
        <v>305.44147885572625</v>
      </c>
      <c r="G845" s="146">
        <f t="shared" si="51"/>
        <v>1.0547012391427011</v>
      </c>
      <c r="H845" s="58"/>
    </row>
    <row r="846" spans="1:8" ht="12.95" customHeight="1" x14ac:dyDescent="0.2">
      <c r="A846" s="32">
        <v>11</v>
      </c>
      <c r="B846" s="50" t="s">
        <v>45</v>
      </c>
      <c r="C846" s="195">
        <v>1019.8</v>
      </c>
      <c r="D846" s="195">
        <v>0</v>
      </c>
      <c r="E846" s="195">
        <v>1026.67</v>
      </c>
      <c r="F846" s="195">
        <f t="shared" si="50"/>
        <v>1026.67</v>
      </c>
      <c r="G846" s="146">
        <f t="shared" si="51"/>
        <v>1.0067366150225536</v>
      </c>
      <c r="H846" s="58"/>
    </row>
    <row r="847" spans="1:8" ht="12.95" customHeight="1" x14ac:dyDescent="0.2">
      <c r="A847" s="32">
        <v>12</v>
      </c>
      <c r="B847" s="50" t="s">
        <v>46</v>
      </c>
      <c r="C847" s="195">
        <v>321</v>
      </c>
      <c r="D847" s="195">
        <v>0</v>
      </c>
      <c r="E847" s="195">
        <v>337.58197095097034</v>
      </c>
      <c r="F847" s="195">
        <f t="shared" si="50"/>
        <v>337.58197095097034</v>
      </c>
      <c r="G847" s="146">
        <f t="shared" si="51"/>
        <v>1.0516572303768545</v>
      </c>
      <c r="H847" s="58"/>
    </row>
    <row r="848" spans="1:8" ht="12.95" customHeight="1" x14ac:dyDescent="0.2">
      <c r="A848" s="32">
        <v>13</v>
      </c>
      <c r="B848" s="50" t="s">
        <v>47</v>
      </c>
      <c r="C848" s="195">
        <v>613.6</v>
      </c>
      <c r="D848" s="195">
        <v>0</v>
      </c>
      <c r="E848" s="195">
        <v>650.32653838729084</v>
      </c>
      <c r="F848" s="195">
        <f t="shared" si="50"/>
        <v>650.32653838729084</v>
      </c>
      <c r="G848" s="146">
        <f t="shared" si="51"/>
        <v>1.059854202065337</v>
      </c>
      <c r="H848" s="58"/>
    </row>
    <row r="849" spans="1:8" ht="12.95" customHeight="1" x14ac:dyDescent="0.2">
      <c r="A849" s="32">
        <v>14</v>
      </c>
      <c r="B849" s="50" t="s">
        <v>48</v>
      </c>
      <c r="C849" s="195">
        <v>186.4</v>
      </c>
      <c r="D849" s="195">
        <v>0</v>
      </c>
      <c r="E849" s="195">
        <v>192.59902087179398</v>
      </c>
      <c r="F849" s="195">
        <f t="shared" si="50"/>
        <v>192.59902087179398</v>
      </c>
      <c r="G849" s="146">
        <f t="shared" si="51"/>
        <v>1.0332565497413839</v>
      </c>
      <c r="H849" s="58"/>
    </row>
    <row r="850" spans="1:8" ht="12.95" customHeight="1" x14ac:dyDescent="0.2">
      <c r="A850" s="32">
        <v>15</v>
      </c>
      <c r="B850" s="50" t="s">
        <v>49</v>
      </c>
      <c r="C850" s="195">
        <v>609.70000000000005</v>
      </c>
      <c r="D850" s="195">
        <v>0</v>
      </c>
      <c r="E850" s="195">
        <v>644.04207174120529</v>
      </c>
      <c r="F850" s="195">
        <f t="shared" si="50"/>
        <v>644.04207174120529</v>
      </c>
      <c r="G850" s="146">
        <f t="shared" si="51"/>
        <v>1.0563261796641057</v>
      </c>
      <c r="H850" s="58"/>
    </row>
    <row r="851" spans="1:8" ht="12.95" customHeight="1" x14ac:dyDescent="0.2">
      <c r="A851" s="32">
        <v>16</v>
      </c>
      <c r="B851" s="50" t="s">
        <v>50</v>
      </c>
      <c r="C851" s="195">
        <v>470.70000000000005</v>
      </c>
      <c r="D851" s="195">
        <v>0</v>
      </c>
      <c r="E851" s="195">
        <v>485.33741833645115</v>
      </c>
      <c r="F851" s="195">
        <f t="shared" si="50"/>
        <v>485.33741833645115</v>
      </c>
      <c r="G851" s="146">
        <f t="shared" si="51"/>
        <v>1.0310971283969643</v>
      </c>
      <c r="H851" s="58"/>
    </row>
    <row r="852" spans="1:8" ht="12.95" customHeight="1" x14ac:dyDescent="0.2">
      <c r="A852" s="32">
        <v>17</v>
      </c>
      <c r="B852" s="50" t="s">
        <v>51</v>
      </c>
      <c r="C852" s="195">
        <v>509</v>
      </c>
      <c r="D852" s="195">
        <v>0</v>
      </c>
      <c r="E852" s="195">
        <v>531.15327820307198</v>
      </c>
      <c r="F852" s="195">
        <f t="shared" si="50"/>
        <v>531.15327820307198</v>
      </c>
      <c r="G852" s="146">
        <f t="shared" si="51"/>
        <v>1.043523139888157</v>
      </c>
      <c r="H852" s="58"/>
    </row>
    <row r="853" spans="1:8" s="59" customFormat="1" ht="12.95" customHeight="1" x14ac:dyDescent="0.2">
      <c r="A853" s="32">
        <v>18</v>
      </c>
      <c r="B853" s="50" t="s">
        <v>52</v>
      </c>
      <c r="C853" s="195">
        <v>689.2</v>
      </c>
      <c r="D853" s="195">
        <v>0</v>
      </c>
      <c r="E853" s="195">
        <v>726.53495635718923</v>
      </c>
      <c r="F853" s="195">
        <f t="shared" si="50"/>
        <v>726.53495635718923</v>
      </c>
      <c r="G853" s="146">
        <f t="shared" si="51"/>
        <v>1.0541714398682374</v>
      </c>
      <c r="H853" s="58"/>
    </row>
    <row r="854" spans="1:8" ht="12.95" customHeight="1" x14ac:dyDescent="0.2">
      <c r="A854" s="32">
        <v>19</v>
      </c>
      <c r="B854" s="50" t="s">
        <v>53</v>
      </c>
      <c r="C854" s="195">
        <v>440.70000000000005</v>
      </c>
      <c r="D854" s="195">
        <v>0</v>
      </c>
      <c r="E854" s="195">
        <v>455.53225765776517</v>
      </c>
      <c r="F854" s="195">
        <f t="shared" si="50"/>
        <v>455.53225765776517</v>
      </c>
      <c r="G854" s="146">
        <f t="shared" si="51"/>
        <v>1.0336561326475269</v>
      </c>
      <c r="H854" s="58"/>
    </row>
    <row r="855" spans="1:8" ht="12.95" customHeight="1" x14ac:dyDescent="0.2">
      <c r="A855" s="32">
        <v>20</v>
      </c>
      <c r="B855" s="50" t="s">
        <v>54</v>
      </c>
      <c r="C855" s="195">
        <v>556.70000000000005</v>
      </c>
      <c r="D855" s="195">
        <v>0</v>
      </c>
      <c r="E855" s="195">
        <v>630.68000000000006</v>
      </c>
      <c r="F855" s="195">
        <f t="shared" si="50"/>
        <v>630.68000000000006</v>
      </c>
      <c r="G855" s="146">
        <f t="shared" si="51"/>
        <v>1.1328902460930483</v>
      </c>
      <c r="H855" s="58"/>
    </row>
    <row r="856" spans="1:8" ht="12.95" customHeight="1" x14ac:dyDescent="0.2">
      <c r="A856" s="32">
        <v>21</v>
      </c>
      <c r="B856" s="50" t="s">
        <v>55</v>
      </c>
      <c r="C856" s="195">
        <v>312.8</v>
      </c>
      <c r="D856" s="195">
        <v>0</v>
      </c>
      <c r="E856" s="195">
        <v>332.21756751086417</v>
      </c>
      <c r="F856" s="195">
        <f t="shared" si="50"/>
        <v>332.21756751086417</v>
      </c>
      <c r="G856" s="146">
        <f t="shared" si="51"/>
        <v>1.0620766224771871</v>
      </c>
      <c r="H856" s="58"/>
    </row>
    <row r="857" spans="1:8" ht="12.95" customHeight="1" x14ac:dyDescent="0.2">
      <c r="A857" s="32">
        <v>22</v>
      </c>
      <c r="B857" s="50" t="s">
        <v>56</v>
      </c>
      <c r="C857" s="195">
        <v>1083</v>
      </c>
      <c r="D857" s="195">
        <v>0</v>
      </c>
      <c r="E857" s="195">
        <v>1133.6569470530774</v>
      </c>
      <c r="F857" s="195">
        <f t="shared" si="50"/>
        <v>1133.6569470530774</v>
      </c>
      <c r="G857" s="146">
        <f t="shared" si="51"/>
        <v>1.0467746510185387</v>
      </c>
      <c r="H857" s="58"/>
    </row>
    <row r="858" spans="1:8" ht="12.95" customHeight="1" x14ac:dyDescent="0.2">
      <c r="A858" s="32">
        <v>23</v>
      </c>
      <c r="B858" s="50" t="s">
        <v>57</v>
      </c>
      <c r="C858" s="195">
        <v>499.2</v>
      </c>
      <c r="D858" s="195">
        <v>0</v>
      </c>
      <c r="E858" s="195">
        <v>528.24127762585363</v>
      </c>
      <c r="F858" s="195">
        <f t="shared" si="50"/>
        <v>528.24127762585363</v>
      </c>
      <c r="G858" s="146">
        <f t="shared" si="51"/>
        <v>1.0581756362697388</v>
      </c>
      <c r="H858" s="58"/>
    </row>
    <row r="859" spans="1:8" ht="12.95" customHeight="1" x14ac:dyDescent="0.2">
      <c r="A859" s="32">
        <v>24</v>
      </c>
      <c r="B859" s="50" t="s">
        <v>58</v>
      </c>
      <c r="C859" s="195">
        <v>318.8</v>
      </c>
      <c r="D859" s="195">
        <v>0</v>
      </c>
      <c r="E859" s="195">
        <v>330.42475194982768</v>
      </c>
      <c r="F859" s="195">
        <f t="shared" si="50"/>
        <v>330.42475194982768</v>
      </c>
      <c r="G859" s="146">
        <f t="shared" si="51"/>
        <v>1.0364640901813917</v>
      </c>
      <c r="H859" s="58"/>
    </row>
    <row r="860" spans="1:8" ht="12.95" customHeight="1" x14ac:dyDescent="0.2">
      <c r="A860" s="32">
        <v>25</v>
      </c>
      <c r="B860" s="50" t="s">
        <v>59</v>
      </c>
      <c r="C860" s="195">
        <v>272.7</v>
      </c>
      <c r="D860" s="195">
        <v>0</v>
      </c>
      <c r="E860" s="195">
        <v>286.26559103200219</v>
      </c>
      <c r="F860" s="195">
        <f t="shared" si="50"/>
        <v>286.26559103200219</v>
      </c>
      <c r="G860" s="146">
        <f t="shared" si="51"/>
        <v>1.0497454749981745</v>
      </c>
      <c r="H860" s="58"/>
    </row>
    <row r="861" spans="1:8" ht="12.95" customHeight="1" x14ac:dyDescent="0.2">
      <c r="A861" s="32">
        <v>26</v>
      </c>
      <c r="B861" s="50" t="s">
        <v>60</v>
      </c>
      <c r="C861" s="195">
        <v>533</v>
      </c>
      <c r="D861" s="195">
        <v>0</v>
      </c>
      <c r="E861" s="195">
        <v>558.29476779940501</v>
      </c>
      <c r="F861" s="195">
        <f t="shared" si="50"/>
        <v>558.29476779940501</v>
      </c>
      <c r="G861" s="146">
        <f t="shared" si="51"/>
        <v>1.0474573504679268</v>
      </c>
      <c r="H861" s="58"/>
    </row>
    <row r="862" spans="1:8" ht="12.95" customHeight="1" x14ac:dyDescent="0.2">
      <c r="A862" s="32">
        <v>27</v>
      </c>
      <c r="B862" s="50" t="s">
        <v>61</v>
      </c>
      <c r="C862" s="195">
        <v>444.7</v>
      </c>
      <c r="D862" s="195">
        <v>0</v>
      </c>
      <c r="E862" s="195">
        <v>470.37747211511839</v>
      </c>
      <c r="F862" s="195">
        <f t="shared" si="50"/>
        <v>470.37747211511839</v>
      </c>
      <c r="G862" s="146">
        <f t="shared" si="51"/>
        <v>1.0577411111201223</v>
      </c>
      <c r="H862" s="58"/>
    </row>
    <row r="863" spans="1:8" ht="12.95" customHeight="1" x14ac:dyDescent="0.2">
      <c r="A863" s="32">
        <v>28</v>
      </c>
      <c r="B863" s="50" t="s">
        <v>62</v>
      </c>
      <c r="C863" s="195">
        <v>333.5</v>
      </c>
      <c r="D863" s="195">
        <v>0</v>
      </c>
      <c r="E863" s="195">
        <v>349.27084612262627</v>
      </c>
      <c r="F863" s="195">
        <f t="shared" si="50"/>
        <v>349.27084612262627</v>
      </c>
      <c r="G863" s="146">
        <f t="shared" si="51"/>
        <v>1.0472888939209184</v>
      </c>
      <c r="H863" s="58"/>
    </row>
    <row r="864" spans="1:8" ht="12.95" customHeight="1" x14ac:dyDescent="0.2">
      <c r="A864" s="32">
        <v>29</v>
      </c>
      <c r="B864" s="50" t="s">
        <v>63</v>
      </c>
      <c r="C864" s="195">
        <v>232.39999999999998</v>
      </c>
      <c r="D864" s="195">
        <v>0</v>
      </c>
      <c r="E864" s="195">
        <v>241.06197177650952</v>
      </c>
      <c r="F864" s="195">
        <f t="shared" si="50"/>
        <v>241.06197177650952</v>
      </c>
      <c r="G864" s="146">
        <f t="shared" si="51"/>
        <v>1.0372718234789566</v>
      </c>
      <c r="H864" s="58"/>
    </row>
    <row r="865" spans="1:8" ht="12.95" customHeight="1" x14ac:dyDescent="0.2">
      <c r="A865" s="32">
        <v>30</v>
      </c>
      <c r="B865" s="50" t="s">
        <v>64</v>
      </c>
      <c r="C865" s="195">
        <v>675.6</v>
      </c>
      <c r="D865" s="195">
        <v>0</v>
      </c>
      <c r="E865" s="195">
        <v>701.09219306816021</v>
      </c>
      <c r="F865" s="195">
        <f t="shared" si="50"/>
        <v>701.09219306816021</v>
      </c>
      <c r="G865" s="146">
        <f t="shared" si="51"/>
        <v>1.0377326718001187</v>
      </c>
      <c r="H865" s="58"/>
    </row>
    <row r="866" spans="1:8" ht="15" customHeight="1" x14ac:dyDescent="0.2">
      <c r="A866" s="52"/>
      <c r="B866" s="53" t="s">
        <v>65</v>
      </c>
      <c r="C866" s="160">
        <f>SUM(C836:C865)</f>
        <v>14552.200000000003</v>
      </c>
      <c r="D866" s="160">
        <f>SUM(D836:D865)</f>
        <v>0</v>
      </c>
      <c r="E866" s="160">
        <f>SUM(E836:E865)</f>
        <v>15245.976342004578</v>
      </c>
      <c r="F866" s="160">
        <f>D866+E866</f>
        <v>15245.976342004578</v>
      </c>
      <c r="G866" s="128">
        <f>F866/C866</f>
        <v>1.0476750142249678</v>
      </c>
    </row>
    <row r="867" spans="1:8" ht="13.5" customHeight="1" x14ac:dyDescent="0.2">
      <c r="A867" s="116"/>
      <c r="B867" s="117"/>
      <c r="C867" s="118"/>
      <c r="D867" s="118"/>
      <c r="E867" s="119"/>
      <c r="F867" s="120"/>
      <c r="G867" s="121"/>
    </row>
    <row r="868" spans="1:8" ht="13.5" customHeight="1" x14ac:dyDescent="0.25">
      <c r="A868" s="69" t="s">
        <v>181</v>
      </c>
      <c r="B868" s="183"/>
      <c r="C868" s="183"/>
      <c r="D868" s="183"/>
      <c r="E868" s="184"/>
      <c r="F868" s="184"/>
      <c r="G868" s="184"/>
    </row>
    <row r="869" spans="1:8" ht="13.5" customHeight="1" x14ac:dyDescent="0.25">
      <c r="A869" s="69" t="s">
        <v>169</v>
      </c>
      <c r="B869" s="183"/>
      <c r="C869" s="183"/>
      <c r="D869" s="183"/>
      <c r="E869" s="184"/>
      <c r="F869" s="184"/>
      <c r="G869" s="184"/>
    </row>
    <row r="870" spans="1:8" ht="42.75" x14ac:dyDescent="0.25">
      <c r="A870" s="12" t="s">
        <v>93</v>
      </c>
      <c r="B870" s="12" t="s">
        <v>94</v>
      </c>
      <c r="C870" s="12" t="s">
        <v>182</v>
      </c>
      <c r="D870" s="12" t="s">
        <v>183</v>
      </c>
      <c r="E870" s="12" t="s">
        <v>184</v>
      </c>
      <c r="F870" s="12" t="s">
        <v>185</v>
      </c>
      <c r="G870" s="186"/>
    </row>
    <row r="871" spans="1:8" ht="15" x14ac:dyDescent="0.25">
      <c r="A871" s="187">
        <v>1</v>
      </c>
      <c r="B871" s="187">
        <v>2</v>
      </c>
      <c r="C871" s="187">
        <v>3</v>
      </c>
      <c r="D871" s="187">
        <v>4</v>
      </c>
      <c r="E871" s="187">
        <v>5</v>
      </c>
      <c r="F871" s="187">
        <v>6</v>
      </c>
      <c r="G871" s="186"/>
    </row>
    <row r="872" spans="1:8" ht="12.95" customHeight="1" x14ac:dyDescent="0.2">
      <c r="A872" s="49">
        <v>1</v>
      </c>
      <c r="B872" s="50" t="s">
        <v>35</v>
      </c>
      <c r="C872" s="195">
        <f>C836</f>
        <v>428.1</v>
      </c>
      <c r="D872" s="195">
        <f>F836</f>
        <v>452.07678384820429</v>
      </c>
      <c r="E872" s="195">
        <v>412.33806000000004</v>
      </c>
      <c r="F872" s="196">
        <f>E872/C872</f>
        <v>0.96318163980378424</v>
      </c>
      <c r="G872" s="21"/>
    </row>
    <row r="873" spans="1:8" ht="12.95" customHeight="1" x14ac:dyDescent="0.2">
      <c r="A873" s="49">
        <v>2</v>
      </c>
      <c r="B873" s="50" t="s">
        <v>36</v>
      </c>
      <c r="C873" s="195">
        <f t="shared" ref="C873:C901" si="52">C837</f>
        <v>785.7</v>
      </c>
      <c r="D873" s="195">
        <f t="shared" ref="D873:D901" si="53">F837</f>
        <v>817.05056032361654</v>
      </c>
      <c r="E873" s="195">
        <v>685.02217999999993</v>
      </c>
      <c r="F873" s="196">
        <f t="shared" ref="F873:F902" si="54">E873/C873</f>
        <v>0.87186226295023528</v>
      </c>
      <c r="G873" s="21"/>
    </row>
    <row r="874" spans="1:8" ht="12.95" customHeight="1" x14ac:dyDescent="0.2">
      <c r="A874" s="49">
        <v>3</v>
      </c>
      <c r="B874" s="50" t="s">
        <v>37</v>
      </c>
      <c r="C874" s="195">
        <f t="shared" si="52"/>
        <v>457.5</v>
      </c>
      <c r="D874" s="195">
        <f t="shared" si="53"/>
        <v>476.8605281232949</v>
      </c>
      <c r="E874" s="195">
        <v>405.69326000000001</v>
      </c>
      <c r="F874" s="196">
        <f t="shared" si="54"/>
        <v>0.88676122404371582</v>
      </c>
      <c r="G874" s="21"/>
    </row>
    <row r="875" spans="1:8" ht="12.95" customHeight="1" x14ac:dyDescent="0.2">
      <c r="A875" s="49">
        <v>4</v>
      </c>
      <c r="B875" s="50" t="s">
        <v>38</v>
      </c>
      <c r="C875" s="195">
        <f t="shared" si="52"/>
        <v>533.6</v>
      </c>
      <c r="D875" s="195">
        <f t="shared" si="53"/>
        <v>558.68407247021651</v>
      </c>
      <c r="E875" s="195">
        <v>487.41107</v>
      </c>
      <c r="F875" s="196">
        <f t="shared" si="54"/>
        <v>0.91343903673163418</v>
      </c>
      <c r="G875" s="21"/>
    </row>
    <row r="876" spans="1:8" ht="12.95" customHeight="1" x14ac:dyDescent="0.2">
      <c r="A876" s="49">
        <v>5</v>
      </c>
      <c r="B876" s="50" t="s">
        <v>39</v>
      </c>
      <c r="C876" s="195">
        <f t="shared" si="52"/>
        <v>592.5</v>
      </c>
      <c r="D876" s="195">
        <f t="shared" si="53"/>
        <v>618.19535641064817</v>
      </c>
      <c r="E876" s="195">
        <v>530.72087999999997</v>
      </c>
      <c r="F876" s="196">
        <f t="shared" si="54"/>
        <v>0.89573144303797458</v>
      </c>
      <c r="G876" s="21"/>
    </row>
    <row r="877" spans="1:8" ht="12.95" customHeight="1" x14ac:dyDescent="0.2">
      <c r="A877" s="49">
        <v>6</v>
      </c>
      <c r="B877" s="50" t="s">
        <v>40</v>
      </c>
      <c r="C877" s="195">
        <f t="shared" si="52"/>
        <v>192.8</v>
      </c>
      <c r="D877" s="195">
        <f t="shared" si="53"/>
        <v>201.36176262372624</v>
      </c>
      <c r="E877" s="195">
        <v>172.01942</v>
      </c>
      <c r="F877" s="196">
        <f t="shared" si="54"/>
        <v>0.89221690871369286</v>
      </c>
      <c r="G877" s="21"/>
    </row>
    <row r="878" spans="1:8" ht="12.95" customHeight="1" x14ac:dyDescent="0.2">
      <c r="A878" s="49">
        <v>7</v>
      </c>
      <c r="B878" s="50" t="s">
        <v>41</v>
      </c>
      <c r="C878" s="195">
        <f t="shared" si="52"/>
        <v>602.1</v>
      </c>
      <c r="D878" s="195">
        <f t="shared" si="53"/>
        <v>633.82017342624579</v>
      </c>
      <c r="E878" s="195">
        <v>582.4991</v>
      </c>
      <c r="F878" s="196">
        <f t="shared" si="54"/>
        <v>0.96744577312738744</v>
      </c>
      <c r="G878" s="21"/>
    </row>
    <row r="879" spans="1:8" ht="12.95" customHeight="1" x14ac:dyDescent="0.2">
      <c r="A879" s="49">
        <v>8</v>
      </c>
      <c r="B879" s="50" t="s">
        <v>42</v>
      </c>
      <c r="C879" s="195">
        <f t="shared" si="52"/>
        <v>149.5</v>
      </c>
      <c r="D879" s="195">
        <f t="shared" si="53"/>
        <v>153.13591634163379</v>
      </c>
      <c r="E879" s="195">
        <v>125.55634000000001</v>
      </c>
      <c r="F879" s="196">
        <f t="shared" si="54"/>
        <v>0.83984173913043481</v>
      </c>
      <c r="G879" s="21"/>
    </row>
    <row r="880" spans="1:8" ht="12.95" customHeight="1" x14ac:dyDescent="0.2">
      <c r="A880" s="49">
        <v>9</v>
      </c>
      <c r="B880" s="50" t="s">
        <v>43</v>
      </c>
      <c r="C880" s="195">
        <f t="shared" si="52"/>
        <v>398.29999999999995</v>
      </c>
      <c r="D880" s="195">
        <f t="shared" si="53"/>
        <v>417.98881102208202</v>
      </c>
      <c r="E880" s="195">
        <v>369.44174999999996</v>
      </c>
      <c r="F880" s="196">
        <f t="shared" si="54"/>
        <v>0.9275464474014562</v>
      </c>
      <c r="G880" s="21"/>
    </row>
    <row r="881" spans="1:8" ht="12.95" customHeight="1" x14ac:dyDescent="0.2">
      <c r="A881" s="49">
        <v>10</v>
      </c>
      <c r="B881" s="50" t="s">
        <v>44</v>
      </c>
      <c r="C881" s="195">
        <f t="shared" si="52"/>
        <v>289.60000000000002</v>
      </c>
      <c r="D881" s="195">
        <f t="shared" si="53"/>
        <v>305.44147885572625</v>
      </c>
      <c r="E881" s="195">
        <v>279.50684000000001</v>
      </c>
      <c r="F881" s="196">
        <f t="shared" si="54"/>
        <v>0.96514792817679551</v>
      </c>
      <c r="G881" s="21"/>
    </row>
    <row r="882" spans="1:8" ht="12.95" customHeight="1" x14ac:dyDescent="0.2">
      <c r="A882" s="49">
        <v>11</v>
      </c>
      <c r="B882" s="50" t="s">
        <v>45</v>
      </c>
      <c r="C882" s="195">
        <f t="shared" si="52"/>
        <v>1019.8</v>
      </c>
      <c r="D882" s="195">
        <f t="shared" si="53"/>
        <v>1026.67</v>
      </c>
      <c r="E882" s="195">
        <v>846.88598999999999</v>
      </c>
      <c r="F882" s="196">
        <f t="shared" si="54"/>
        <v>0.83044321435575608</v>
      </c>
      <c r="G882" s="21"/>
    </row>
    <row r="883" spans="1:8" ht="12.95" customHeight="1" x14ac:dyDescent="0.2">
      <c r="A883" s="49">
        <v>12</v>
      </c>
      <c r="B883" s="50" t="s">
        <v>46</v>
      </c>
      <c r="C883" s="195">
        <f t="shared" si="52"/>
        <v>321</v>
      </c>
      <c r="D883" s="195">
        <f t="shared" si="53"/>
        <v>337.58197095097034</v>
      </c>
      <c r="E883" s="195">
        <v>294.48060999999996</v>
      </c>
      <c r="F883" s="196">
        <f t="shared" si="54"/>
        <v>0.91738507788161983</v>
      </c>
      <c r="G883" s="21"/>
    </row>
    <row r="884" spans="1:8" ht="12.95" customHeight="1" x14ac:dyDescent="0.2">
      <c r="A884" s="49">
        <v>13</v>
      </c>
      <c r="B884" s="50" t="s">
        <v>47</v>
      </c>
      <c r="C884" s="195">
        <f t="shared" si="52"/>
        <v>613.6</v>
      </c>
      <c r="D884" s="195">
        <f t="shared" si="53"/>
        <v>650.32653838729084</v>
      </c>
      <c r="E884" s="195">
        <v>596.3682</v>
      </c>
      <c r="F884" s="196">
        <f t="shared" si="54"/>
        <v>0.97191688396349407</v>
      </c>
      <c r="G884" s="21"/>
    </row>
    <row r="885" spans="1:8" ht="12.95" customHeight="1" x14ac:dyDescent="0.2">
      <c r="A885" s="49">
        <v>14</v>
      </c>
      <c r="B885" s="50" t="s">
        <v>48</v>
      </c>
      <c r="C885" s="195">
        <f t="shared" si="52"/>
        <v>186.4</v>
      </c>
      <c r="D885" s="195">
        <f t="shared" si="53"/>
        <v>192.59902087179398</v>
      </c>
      <c r="E885" s="195">
        <v>157.50398000000001</v>
      </c>
      <c r="F885" s="196">
        <f t="shared" si="54"/>
        <v>0.8449784334763949</v>
      </c>
      <c r="G885" s="21"/>
    </row>
    <row r="886" spans="1:8" ht="12.95" customHeight="1" x14ac:dyDescent="0.2">
      <c r="A886" s="49">
        <v>15</v>
      </c>
      <c r="B886" s="50" t="s">
        <v>49</v>
      </c>
      <c r="C886" s="195">
        <f t="shared" si="52"/>
        <v>609.70000000000005</v>
      </c>
      <c r="D886" s="195">
        <f t="shared" si="53"/>
        <v>644.04207174120529</v>
      </c>
      <c r="E886" s="195">
        <v>591.96771000000001</v>
      </c>
      <c r="F886" s="196">
        <f t="shared" si="54"/>
        <v>0.97091636870592091</v>
      </c>
      <c r="G886" s="21"/>
    </row>
    <row r="887" spans="1:8" ht="12.95" customHeight="1" x14ac:dyDescent="0.2">
      <c r="A887" s="49">
        <v>16</v>
      </c>
      <c r="B887" s="50" t="s">
        <v>50</v>
      </c>
      <c r="C887" s="195">
        <f t="shared" si="52"/>
        <v>470.70000000000005</v>
      </c>
      <c r="D887" s="195">
        <f t="shared" si="53"/>
        <v>485.33741833645115</v>
      </c>
      <c r="E887" s="195">
        <v>394.84888000000001</v>
      </c>
      <c r="F887" s="196">
        <f t="shared" si="54"/>
        <v>0.83885464202251958</v>
      </c>
      <c r="G887" s="21"/>
    </row>
    <row r="888" spans="1:8" ht="12.95" customHeight="1" x14ac:dyDescent="0.2">
      <c r="A888" s="49">
        <v>17</v>
      </c>
      <c r="B888" s="50" t="s">
        <v>51</v>
      </c>
      <c r="C888" s="195">
        <f t="shared" si="52"/>
        <v>509</v>
      </c>
      <c r="D888" s="195">
        <f t="shared" si="53"/>
        <v>531.15327820307198</v>
      </c>
      <c r="E888" s="195">
        <v>459.82634999999999</v>
      </c>
      <c r="F888" s="196">
        <f t="shared" si="54"/>
        <v>0.90339165029469548</v>
      </c>
      <c r="G888" s="21"/>
    </row>
    <row r="889" spans="1:8" ht="12.95" customHeight="1" x14ac:dyDescent="0.2">
      <c r="A889" s="49">
        <v>18</v>
      </c>
      <c r="B889" s="50" t="s">
        <v>52</v>
      </c>
      <c r="C889" s="195">
        <f t="shared" si="52"/>
        <v>689.2</v>
      </c>
      <c r="D889" s="195">
        <f t="shared" si="53"/>
        <v>726.53495635718923</v>
      </c>
      <c r="E889" s="195">
        <v>662.88654999999994</v>
      </c>
      <c r="F889" s="196">
        <f t="shared" si="54"/>
        <v>0.96182029889727205</v>
      </c>
      <c r="G889" s="21"/>
    </row>
    <row r="890" spans="1:8" ht="12.95" customHeight="1" x14ac:dyDescent="0.2">
      <c r="A890" s="49">
        <v>19</v>
      </c>
      <c r="B890" s="50" t="s">
        <v>53</v>
      </c>
      <c r="C890" s="195">
        <f t="shared" si="52"/>
        <v>440.70000000000005</v>
      </c>
      <c r="D890" s="195">
        <f t="shared" si="53"/>
        <v>455.53225765776517</v>
      </c>
      <c r="E890" s="195">
        <v>367.29746</v>
      </c>
      <c r="F890" s="196">
        <f t="shared" si="54"/>
        <v>0.83344102564102551</v>
      </c>
      <c r="G890" s="21"/>
    </row>
    <row r="891" spans="1:8" ht="12.95" customHeight="1" x14ac:dyDescent="0.2">
      <c r="A891" s="49">
        <v>20</v>
      </c>
      <c r="B891" s="50" t="s">
        <v>54</v>
      </c>
      <c r="C891" s="195">
        <f t="shared" si="52"/>
        <v>556.70000000000005</v>
      </c>
      <c r="D891" s="195">
        <f t="shared" si="53"/>
        <v>630.68000000000006</v>
      </c>
      <c r="E891" s="195">
        <v>626.68246999999997</v>
      </c>
      <c r="F891" s="196">
        <f t="shared" si="54"/>
        <v>1.1257094844620081</v>
      </c>
      <c r="G891" s="21"/>
    </row>
    <row r="892" spans="1:8" ht="12.95" customHeight="1" x14ac:dyDescent="0.2">
      <c r="A892" s="49">
        <v>21</v>
      </c>
      <c r="B892" s="50" t="s">
        <v>55</v>
      </c>
      <c r="C892" s="195">
        <f t="shared" si="52"/>
        <v>312.8</v>
      </c>
      <c r="D892" s="195">
        <f t="shared" si="53"/>
        <v>332.21756751086417</v>
      </c>
      <c r="E892" s="195">
        <v>311.60028999999997</v>
      </c>
      <c r="F892" s="196">
        <f t="shared" si="54"/>
        <v>0.99616460997442446</v>
      </c>
      <c r="G892" s="21"/>
    </row>
    <row r="893" spans="1:8" ht="12.95" customHeight="1" x14ac:dyDescent="0.2">
      <c r="A893" s="49">
        <v>22</v>
      </c>
      <c r="B893" s="50" t="s">
        <v>56</v>
      </c>
      <c r="C893" s="195">
        <f t="shared" si="52"/>
        <v>1083</v>
      </c>
      <c r="D893" s="195">
        <f t="shared" si="53"/>
        <v>1133.6569470530774</v>
      </c>
      <c r="E893" s="195">
        <v>981.24108000000001</v>
      </c>
      <c r="F893" s="196">
        <f t="shared" si="54"/>
        <v>0.90603977839335181</v>
      </c>
      <c r="G893" s="21"/>
    </row>
    <row r="894" spans="1:8" ht="12.95" customHeight="1" x14ac:dyDescent="0.2">
      <c r="A894" s="49">
        <v>23</v>
      </c>
      <c r="B894" s="50" t="s">
        <v>57</v>
      </c>
      <c r="C894" s="195">
        <f t="shared" si="52"/>
        <v>499.2</v>
      </c>
      <c r="D894" s="195">
        <f t="shared" si="53"/>
        <v>528.24127762585363</v>
      </c>
      <c r="E894" s="195">
        <v>482.94468000000001</v>
      </c>
      <c r="F894" s="196">
        <f t="shared" si="54"/>
        <v>0.96743725961538463</v>
      </c>
      <c r="G894" s="21"/>
    </row>
    <row r="895" spans="1:8" ht="12.95" customHeight="1" x14ac:dyDescent="0.2">
      <c r="A895" s="49">
        <v>24</v>
      </c>
      <c r="B895" s="50" t="s">
        <v>58</v>
      </c>
      <c r="C895" s="195">
        <f t="shared" si="52"/>
        <v>318.8</v>
      </c>
      <c r="D895" s="195">
        <f t="shared" si="53"/>
        <v>330.42475194982768</v>
      </c>
      <c r="E895" s="195">
        <v>275.09632999999997</v>
      </c>
      <c r="F895" s="196">
        <f t="shared" si="54"/>
        <v>0.86291195106649921</v>
      </c>
      <c r="G895" s="21"/>
    </row>
    <row r="896" spans="1:8" ht="12.95" customHeight="1" x14ac:dyDescent="0.2">
      <c r="A896" s="49">
        <v>25</v>
      </c>
      <c r="B896" s="50" t="s">
        <v>59</v>
      </c>
      <c r="C896" s="195">
        <f t="shared" si="52"/>
        <v>272.7</v>
      </c>
      <c r="D896" s="195">
        <f t="shared" si="53"/>
        <v>286.26559103200219</v>
      </c>
      <c r="E896" s="195">
        <v>255.78476000000001</v>
      </c>
      <c r="F896" s="196">
        <f t="shared" si="54"/>
        <v>0.93797125045837926</v>
      </c>
      <c r="G896" s="21"/>
      <c r="H896" s="1" t="s">
        <v>19</v>
      </c>
    </row>
    <row r="897" spans="1:8" ht="12.95" customHeight="1" x14ac:dyDescent="0.2">
      <c r="A897" s="49">
        <v>26</v>
      </c>
      <c r="B897" s="50" t="s">
        <v>60</v>
      </c>
      <c r="C897" s="195">
        <f t="shared" si="52"/>
        <v>533</v>
      </c>
      <c r="D897" s="195">
        <f t="shared" si="53"/>
        <v>558.29476779940501</v>
      </c>
      <c r="E897" s="195">
        <v>492.98461000000003</v>
      </c>
      <c r="F897" s="196">
        <f t="shared" si="54"/>
        <v>0.92492422138836783</v>
      </c>
      <c r="G897" s="21"/>
    </row>
    <row r="898" spans="1:8" ht="12.95" customHeight="1" x14ac:dyDescent="0.2">
      <c r="A898" s="49">
        <v>27</v>
      </c>
      <c r="B898" s="50" t="s">
        <v>61</v>
      </c>
      <c r="C898" s="195">
        <f t="shared" si="52"/>
        <v>444.7</v>
      </c>
      <c r="D898" s="195">
        <f t="shared" si="53"/>
        <v>470.37747211511839</v>
      </c>
      <c r="E898" s="195">
        <v>433.75454000000002</v>
      </c>
      <c r="F898" s="196">
        <f t="shared" si="54"/>
        <v>0.97538686755115811</v>
      </c>
      <c r="G898" s="21"/>
    </row>
    <row r="899" spans="1:8" ht="12.95" customHeight="1" x14ac:dyDescent="0.2">
      <c r="A899" s="49">
        <v>28</v>
      </c>
      <c r="B899" s="50" t="s">
        <v>62</v>
      </c>
      <c r="C899" s="195">
        <f t="shared" si="52"/>
        <v>333.5</v>
      </c>
      <c r="D899" s="195">
        <f t="shared" si="53"/>
        <v>349.27084612262627</v>
      </c>
      <c r="E899" s="195">
        <v>306.32011999999997</v>
      </c>
      <c r="F899" s="196">
        <f t="shared" si="54"/>
        <v>0.9185011094452773</v>
      </c>
      <c r="G899" s="21"/>
    </row>
    <row r="900" spans="1:8" ht="12.95" customHeight="1" x14ac:dyDescent="0.2">
      <c r="A900" s="49">
        <v>29</v>
      </c>
      <c r="B900" s="50" t="s">
        <v>63</v>
      </c>
      <c r="C900" s="195">
        <f t="shared" si="52"/>
        <v>232.39999999999998</v>
      </c>
      <c r="D900" s="195">
        <f t="shared" si="53"/>
        <v>241.06197177650952</v>
      </c>
      <c r="E900" s="195">
        <v>210.91577999999998</v>
      </c>
      <c r="F900" s="196">
        <f t="shared" si="54"/>
        <v>0.90755499139414808</v>
      </c>
      <c r="G900" s="21"/>
    </row>
    <row r="901" spans="1:8" ht="12.95" customHeight="1" x14ac:dyDescent="0.2">
      <c r="A901" s="49">
        <v>30</v>
      </c>
      <c r="B901" s="50" t="s">
        <v>64</v>
      </c>
      <c r="C901" s="195">
        <f t="shared" si="52"/>
        <v>675.6</v>
      </c>
      <c r="D901" s="195">
        <f t="shared" si="53"/>
        <v>701.09219306816021</v>
      </c>
      <c r="E901" s="195">
        <v>587.60170999999991</v>
      </c>
      <c r="F901" s="196">
        <f t="shared" si="54"/>
        <v>0.86974794256956767</v>
      </c>
      <c r="G901" s="21"/>
    </row>
    <row r="902" spans="1:8" ht="14.25" customHeight="1" x14ac:dyDescent="0.2">
      <c r="A902" s="52"/>
      <c r="B902" s="53" t="s">
        <v>65</v>
      </c>
      <c r="C902" s="160">
        <f>SUM(C872:C901)</f>
        <v>14552.200000000003</v>
      </c>
      <c r="D902" s="160">
        <f>SUM(D872:D901)</f>
        <v>15245.976342004578</v>
      </c>
      <c r="E902" s="160">
        <f>SUM(E872:E901)</f>
        <v>13387.201000000001</v>
      </c>
      <c r="F902" s="197">
        <f t="shared" si="54"/>
        <v>0.91994344497739167</v>
      </c>
      <c r="G902" s="21"/>
      <c r="H902" s="1" t="s">
        <v>19</v>
      </c>
    </row>
    <row r="903" spans="1:8" ht="13.5" customHeight="1" x14ac:dyDescent="0.25">
      <c r="A903" s="198"/>
      <c r="B903" s="199"/>
      <c r="C903" s="200"/>
      <c r="D903" s="201"/>
      <c r="E903" s="202"/>
      <c r="F903" s="201"/>
      <c r="G903" s="203"/>
    </row>
    <row r="904" spans="1:8" ht="13.5" customHeight="1" x14ac:dyDescent="0.25">
      <c r="A904" s="69" t="s">
        <v>186</v>
      </c>
      <c r="B904" s="183"/>
      <c r="C904" s="183"/>
      <c r="D904" s="183"/>
      <c r="E904" s="184"/>
      <c r="F904" s="184"/>
      <c r="G904" s="184"/>
    </row>
    <row r="905" spans="1:8" ht="13.5" customHeight="1" x14ac:dyDescent="0.25">
      <c r="A905" s="69" t="s">
        <v>169</v>
      </c>
      <c r="B905" s="183"/>
      <c r="C905" s="183"/>
      <c r="D905" s="183"/>
      <c r="E905" s="184"/>
      <c r="F905" s="184"/>
      <c r="G905" s="184"/>
    </row>
    <row r="906" spans="1:8" ht="49.5" customHeight="1" x14ac:dyDescent="0.25">
      <c r="A906" s="12" t="s">
        <v>93</v>
      </c>
      <c r="B906" s="12" t="s">
        <v>94</v>
      </c>
      <c r="C906" s="12" t="s">
        <v>182</v>
      </c>
      <c r="D906" s="12" t="s">
        <v>183</v>
      </c>
      <c r="E906" s="12" t="s">
        <v>187</v>
      </c>
      <c r="F906" s="12" t="s">
        <v>188</v>
      </c>
      <c r="G906" s="204"/>
    </row>
    <row r="907" spans="1:8" ht="14.25" customHeight="1" x14ac:dyDescent="0.25">
      <c r="A907" s="187">
        <v>1</v>
      </c>
      <c r="B907" s="187">
        <v>2</v>
      </c>
      <c r="C907" s="187">
        <v>3</v>
      </c>
      <c r="D907" s="187">
        <v>4</v>
      </c>
      <c r="E907" s="187">
        <v>5</v>
      </c>
      <c r="F907" s="187">
        <v>6</v>
      </c>
      <c r="G907" s="204"/>
    </row>
    <row r="908" spans="1:8" ht="12.95" customHeight="1" x14ac:dyDescent="0.2">
      <c r="A908" s="49">
        <v>1</v>
      </c>
      <c r="B908" s="50" t="s">
        <v>35</v>
      </c>
      <c r="C908" s="205">
        <f t="shared" ref="C908:D923" si="55">C872</f>
        <v>428.1</v>
      </c>
      <c r="D908" s="205">
        <f t="shared" si="55"/>
        <v>452.07678384820429</v>
      </c>
      <c r="E908" s="205">
        <f>D908-E872</f>
        <v>39.738723848204245</v>
      </c>
      <c r="F908" s="206">
        <f>E908/C908</f>
        <v>9.2825797356235099E-2</v>
      </c>
      <c r="G908" s="21"/>
    </row>
    <row r="909" spans="1:8" ht="12.95" customHeight="1" x14ac:dyDescent="0.2">
      <c r="A909" s="49">
        <v>2</v>
      </c>
      <c r="B909" s="50" t="s">
        <v>36</v>
      </c>
      <c r="C909" s="205">
        <f t="shared" si="55"/>
        <v>785.7</v>
      </c>
      <c r="D909" s="205">
        <f t="shared" si="55"/>
        <v>817.05056032361654</v>
      </c>
      <c r="E909" s="205">
        <f t="shared" ref="E909:E937" si="56">D909-E873</f>
        <v>132.0283803236166</v>
      </c>
      <c r="F909" s="206">
        <f t="shared" ref="F909:F937" si="57">E909/C909</f>
        <v>0.16803917566961513</v>
      </c>
      <c r="G909" s="21"/>
    </row>
    <row r="910" spans="1:8" ht="12.95" customHeight="1" x14ac:dyDescent="0.2">
      <c r="A910" s="49">
        <v>3</v>
      </c>
      <c r="B910" s="50" t="s">
        <v>37</v>
      </c>
      <c r="C910" s="205">
        <f t="shared" si="55"/>
        <v>457.5</v>
      </c>
      <c r="D910" s="205">
        <f t="shared" si="55"/>
        <v>476.8605281232949</v>
      </c>
      <c r="E910" s="205">
        <f t="shared" si="56"/>
        <v>71.167268123294889</v>
      </c>
      <c r="F910" s="206">
        <f t="shared" si="57"/>
        <v>0.15555687021485221</v>
      </c>
      <c r="G910" s="21"/>
    </row>
    <row r="911" spans="1:8" ht="12.95" customHeight="1" x14ac:dyDescent="0.2">
      <c r="A911" s="49">
        <v>4</v>
      </c>
      <c r="B911" s="50" t="s">
        <v>38</v>
      </c>
      <c r="C911" s="205">
        <f t="shared" si="55"/>
        <v>533.6</v>
      </c>
      <c r="D911" s="205">
        <f t="shared" si="55"/>
        <v>558.68407247021651</v>
      </c>
      <c r="E911" s="205">
        <f t="shared" si="56"/>
        <v>71.273002470216511</v>
      </c>
      <c r="F911" s="206">
        <f t="shared" si="57"/>
        <v>0.13357009458436378</v>
      </c>
      <c r="G911" s="21"/>
    </row>
    <row r="912" spans="1:8" ht="12.95" customHeight="1" x14ac:dyDescent="0.2">
      <c r="A912" s="49">
        <v>5</v>
      </c>
      <c r="B912" s="50" t="s">
        <v>39</v>
      </c>
      <c r="C912" s="205">
        <f t="shared" si="55"/>
        <v>592.5</v>
      </c>
      <c r="D912" s="205">
        <f t="shared" si="55"/>
        <v>618.19535641064817</v>
      </c>
      <c r="E912" s="205">
        <f t="shared" si="56"/>
        <v>87.474476410648208</v>
      </c>
      <c r="F912" s="206">
        <f t="shared" si="57"/>
        <v>0.14763624710657924</v>
      </c>
      <c r="G912" s="21"/>
    </row>
    <row r="913" spans="1:7" ht="12.95" customHeight="1" x14ac:dyDescent="0.2">
      <c r="A913" s="49">
        <v>6</v>
      </c>
      <c r="B913" s="50" t="s">
        <v>40</v>
      </c>
      <c r="C913" s="205">
        <f t="shared" si="55"/>
        <v>192.8</v>
      </c>
      <c r="D913" s="205">
        <f t="shared" si="55"/>
        <v>201.36176262372624</v>
      </c>
      <c r="E913" s="205">
        <f t="shared" si="56"/>
        <v>29.342342623726239</v>
      </c>
      <c r="F913" s="206">
        <f t="shared" si="57"/>
        <v>0.15219057377451367</v>
      </c>
      <c r="G913" s="21"/>
    </row>
    <row r="914" spans="1:7" ht="12.95" customHeight="1" x14ac:dyDescent="0.2">
      <c r="A914" s="49">
        <v>7</v>
      </c>
      <c r="B914" s="50" t="s">
        <v>41</v>
      </c>
      <c r="C914" s="205">
        <f t="shared" si="55"/>
        <v>602.1</v>
      </c>
      <c r="D914" s="205">
        <f t="shared" si="55"/>
        <v>633.82017342624579</v>
      </c>
      <c r="E914" s="205">
        <f t="shared" si="56"/>
        <v>51.321073426245789</v>
      </c>
      <c r="F914" s="206">
        <f t="shared" si="57"/>
        <v>8.5236793599478139E-2</v>
      </c>
      <c r="G914" s="21"/>
    </row>
    <row r="915" spans="1:7" ht="12.95" customHeight="1" x14ac:dyDescent="0.2">
      <c r="A915" s="49">
        <v>8</v>
      </c>
      <c r="B915" s="50" t="s">
        <v>42</v>
      </c>
      <c r="C915" s="205">
        <f t="shared" si="55"/>
        <v>149.5</v>
      </c>
      <c r="D915" s="205">
        <f t="shared" si="55"/>
        <v>153.13591634163379</v>
      </c>
      <c r="E915" s="205">
        <f t="shared" si="56"/>
        <v>27.579576341633782</v>
      </c>
      <c r="F915" s="206">
        <f t="shared" si="57"/>
        <v>0.18447877151594502</v>
      </c>
      <c r="G915" s="21"/>
    </row>
    <row r="916" spans="1:7" ht="12.95" customHeight="1" x14ac:dyDescent="0.2">
      <c r="A916" s="49">
        <v>9</v>
      </c>
      <c r="B916" s="50" t="s">
        <v>43</v>
      </c>
      <c r="C916" s="205">
        <f t="shared" si="55"/>
        <v>398.29999999999995</v>
      </c>
      <c r="D916" s="205">
        <f t="shared" si="55"/>
        <v>417.98881102208202</v>
      </c>
      <c r="E916" s="205">
        <f t="shared" si="56"/>
        <v>48.547061022082062</v>
      </c>
      <c r="F916" s="206">
        <f t="shared" si="57"/>
        <v>0.12188566663841845</v>
      </c>
      <c r="G916" s="21"/>
    </row>
    <row r="917" spans="1:7" ht="12.95" customHeight="1" x14ac:dyDescent="0.2">
      <c r="A917" s="49">
        <v>10</v>
      </c>
      <c r="B917" s="50" t="s">
        <v>44</v>
      </c>
      <c r="C917" s="205">
        <f t="shared" si="55"/>
        <v>289.60000000000002</v>
      </c>
      <c r="D917" s="205">
        <f t="shared" si="55"/>
        <v>305.44147885572625</v>
      </c>
      <c r="E917" s="205">
        <f t="shared" si="56"/>
        <v>25.934638855726234</v>
      </c>
      <c r="F917" s="206">
        <f t="shared" si="57"/>
        <v>8.9553310965905492E-2</v>
      </c>
      <c r="G917" s="21"/>
    </row>
    <row r="918" spans="1:7" ht="12.95" customHeight="1" x14ac:dyDescent="0.2">
      <c r="A918" s="49">
        <v>11</v>
      </c>
      <c r="B918" s="50" t="s">
        <v>45</v>
      </c>
      <c r="C918" s="205">
        <f t="shared" si="55"/>
        <v>1019.8</v>
      </c>
      <c r="D918" s="205">
        <f t="shared" si="55"/>
        <v>1026.67</v>
      </c>
      <c r="E918" s="205">
        <f t="shared" si="56"/>
        <v>179.78401000000008</v>
      </c>
      <c r="F918" s="206">
        <f t="shared" si="57"/>
        <v>0.1762934006667975</v>
      </c>
      <c r="G918" s="21"/>
    </row>
    <row r="919" spans="1:7" ht="12.95" customHeight="1" x14ac:dyDescent="0.2">
      <c r="A919" s="49">
        <v>12</v>
      </c>
      <c r="B919" s="50" t="s">
        <v>46</v>
      </c>
      <c r="C919" s="205">
        <f t="shared" si="55"/>
        <v>321</v>
      </c>
      <c r="D919" s="205">
        <f t="shared" si="55"/>
        <v>337.58197095097034</v>
      </c>
      <c r="E919" s="205">
        <f t="shared" si="56"/>
        <v>43.101360950970388</v>
      </c>
      <c r="F919" s="206">
        <f t="shared" si="57"/>
        <v>0.13427215249523486</v>
      </c>
      <c r="G919" s="21"/>
    </row>
    <row r="920" spans="1:7" ht="12.95" customHeight="1" x14ac:dyDescent="0.2">
      <c r="A920" s="49">
        <v>13</v>
      </c>
      <c r="B920" s="50" t="s">
        <v>47</v>
      </c>
      <c r="C920" s="205">
        <f t="shared" si="55"/>
        <v>613.6</v>
      </c>
      <c r="D920" s="205">
        <f t="shared" si="55"/>
        <v>650.32653838729084</v>
      </c>
      <c r="E920" s="205">
        <f t="shared" si="56"/>
        <v>53.958338387290837</v>
      </c>
      <c r="F920" s="206">
        <f t="shared" si="57"/>
        <v>8.7937318101842951E-2</v>
      </c>
      <c r="G920" s="21"/>
    </row>
    <row r="921" spans="1:7" ht="12.95" customHeight="1" x14ac:dyDescent="0.2">
      <c r="A921" s="49">
        <v>14</v>
      </c>
      <c r="B921" s="50" t="s">
        <v>48</v>
      </c>
      <c r="C921" s="205">
        <f t="shared" si="55"/>
        <v>186.4</v>
      </c>
      <c r="D921" s="205">
        <f t="shared" si="55"/>
        <v>192.59902087179398</v>
      </c>
      <c r="E921" s="205">
        <f t="shared" si="56"/>
        <v>35.095040871793969</v>
      </c>
      <c r="F921" s="206">
        <f t="shared" si="57"/>
        <v>0.18827811626498911</v>
      </c>
      <c r="G921" s="21"/>
    </row>
    <row r="922" spans="1:7" ht="12.95" customHeight="1" x14ac:dyDescent="0.2">
      <c r="A922" s="49">
        <v>15</v>
      </c>
      <c r="B922" s="50" t="s">
        <v>49</v>
      </c>
      <c r="C922" s="205">
        <f t="shared" si="55"/>
        <v>609.70000000000005</v>
      </c>
      <c r="D922" s="205">
        <f t="shared" si="55"/>
        <v>644.04207174120529</v>
      </c>
      <c r="E922" s="205">
        <f t="shared" si="56"/>
        <v>52.07436174120528</v>
      </c>
      <c r="F922" s="206">
        <f t="shared" si="57"/>
        <v>8.5409810958184812E-2</v>
      </c>
      <c r="G922" s="21"/>
    </row>
    <row r="923" spans="1:7" ht="12.95" customHeight="1" x14ac:dyDescent="0.2">
      <c r="A923" s="49">
        <v>16</v>
      </c>
      <c r="B923" s="50" t="s">
        <v>50</v>
      </c>
      <c r="C923" s="205">
        <f t="shared" si="55"/>
        <v>470.70000000000005</v>
      </c>
      <c r="D923" s="205">
        <f t="shared" si="55"/>
        <v>485.33741833645115</v>
      </c>
      <c r="E923" s="205">
        <f t="shared" si="56"/>
        <v>90.488538336451143</v>
      </c>
      <c r="F923" s="206">
        <f t="shared" si="57"/>
        <v>0.19224248637444472</v>
      </c>
      <c r="G923" s="21"/>
    </row>
    <row r="924" spans="1:7" ht="12.95" customHeight="1" x14ac:dyDescent="0.2">
      <c r="A924" s="49">
        <v>17</v>
      </c>
      <c r="B924" s="50" t="s">
        <v>51</v>
      </c>
      <c r="C924" s="205">
        <f t="shared" ref="C924:D937" si="58">C888</f>
        <v>509</v>
      </c>
      <c r="D924" s="205">
        <f t="shared" si="58"/>
        <v>531.15327820307198</v>
      </c>
      <c r="E924" s="205">
        <f t="shared" si="56"/>
        <v>71.326928203071986</v>
      </c>
      <c r="F924" s="206">
        <f t="shared" si="57"/>
        <v>0.14013148959346167</v>
      </c>
      <c r="G924" s="21"/>
    </row>
    <row r="925" spans="1:7" ht="12.95" customHeight="1" x14ac:dyDescent="0.2">
      <c r="A925" s="49">
        <v>18</v>
      </c>
      <c r="B925" s="50" t="s">
        <v>52</v>
      </c>
      <c r="C925" s="205">
        <f t="shared" si="58"/>
        <v>689.2</v>
      </c>
      <c r="D925" s="205">
        <f t="shared" si="58"/>
        <v>726.53495635718923</v>
      </c>
      <c r="E925" s="205">
        <f t="shared" si="56"/>
        <v>63.648406357189288</v>
      </c>
      <c r="F925" s="206">
        <f t="shared" si="57"/>
        <v>9.2351140970965293E-2</v>
      </c>
      <c r="G925" s="21"/>
    </row>
    <row r="926" spans="1:7" ht="12.95" customHeight="1" x14ac:dyDescent="0.2">
      <c r="A926" s="49">
        <v>19</v>
      </c>
      <c r="B926" s="50" t="s">
        <v>53</v>
      </c>
      <c r="C926" s="205">
        <f t="shared" si="58"/>
        <v>440.70000000000005</v>
      </c>
      <c r="D926" s="205">
        <f t="shared" si="58"/>
        <v>455.53225765776517</v>
      </c>
      <c r="E926" s="205">
        <f t="shared" si="56"/>
        <v>88.234797657765171</v>
      </c>
      <c r="F926" s="206">
        <f t="shared" si="57"/>
        <v>0.20021510700650139</v>
      </c>
      <c r="G926" s="21"/>
    </row>
    <row r="927" spans="1:7" ht="12.95" customHeight="1" x14ac:dyDescent="0.2">
      <c r="A927" s="49">
        <v>20</v>
      </c>
      <c r="B927" s="50" t="s">
        <v>54</v>
      </c>
      <c r="C927" s="205">
        <f t="shared" si="58"/>
        <v>556.70000000000005</v>
      </c>
      <c r="D927" s="205">
        <f t="shared" si="58"/>
        <v>630.68000000000006</v>
      </c>
      <c r="E927" s="205">
        <f t="shared" si="56"/>
        <v>3.9975300000000971</v>
      </c>
      <c r="F927" s="206">
        <f t="shared" si="57"/>
        <v>7.1807616310402313E-3</v>
      </c>
      <c r="G927" s="21"/>
    </row>
    <row r="928" spans="1:7" ht="12.95" customHeight="1" x14ac:dyDescent="0.2">
      <c r="A928" s="49">
        <v>21</v>
      </c>
      <c r="B928" s="50" t="s">
        <v>55</v>
      </c>
      <c r="C928" s="205">
        <f t="shared" si="58"/>
        <v>312.8</v>
      </c>
      <c r="D928" s="205">
        <f t="shared" si="58"/>
        <v>332.21756751086417</v>
      </c>
      <c r="E928" s="205">
        <f t="shared" si="56"/>
        <v>20.617277510864199</v>
      </c>
      <c r="F928" s="206">
        <f t="shared" si="57"/>
        <v>6.5912012502762782E-2</v>
      </c>
      <c r="G928" s="21"/>
    </row>
    <row r="929" spans="1:8" ht="12.95" customHeight="1" x14ac:dyDescent="0.2">
      <c r="A929" s="49">
        <v>22</v>
      </c>
      <c r="B929" s="50" t="s">
        <v>56</v>
      </c>
      <c r="C929" s="205">
        <f t="shared" si="58"/>
        <v>1083</v>
      </c>
      <c r="D929" s="205">
        <f t="shared" si="58"/>
        <v>1133.6569470530774</v>
      </c>
      <c r="E929" s="205">
        <f t="shared" si="56"/>
        <v>152.41586705307736</v>
      </c>
      <c r="F929" s="206">
        <f t="shared" si="57"/>
        <v>0.14073487262518686</v>
      </c>
      <c r="G929" s="21"/>
    </row>
    <row r="930" spans="1:8" ht="12.95" customHeight="1" x14ac:dyDescent="0.2">
      <c r="A930" s="49">
        <v>23</v>
      </c>
      <c r="B930" s="50" t="s">
        <v>57</v>
      </c>
      <c r="C930" s="205">
        <f t="shared" si="58"/>
        <v>499.2</v>
      </c>
      <c r="D930" s="205">
        <f t="shared" si="58"/>
        <v>528.24127762585363</v>
      </c>
      <c r="E930" s="205">
        <f t="shared" si="56"/>
        <v>45.296597625853622</v>
      </c>
      <c r="F930" s="206">
        <f t="shared" si="57"/>
        <v>9.0738376654354205E-2</v>
      </c>
      <c r="G930" s="21"/>
    </row>
    <row r="931" spans="1:8" ht="12.95" customHeight="1" x14ac:dyDescent="0.2">
      <c r="A931" s="49">
        <v>24</v>
      </c>
      <c r="B931" s="50" t="s">
        <v>58</v>
      </c>
      <c r="C931" s="205">
        <f t="shared" si="58"/>
        <v>318.8</v>
      </c>
      <c r="D931" s="205">
        <f t="shared" si="58"/>
        <v>330.42475194982768</v>
      </c>
      <c r="E931" s="205">
        <f t="shared" si="56"/>
        <v>55.328421949827714</v>
      </c>
      <c r="F931" s="206">
        <f t="shared" si="57"/>
        <v>0.17355213911489245</v>
      </c>
      <c r="G931" s="21"/>
    </row>
    <row r="932" spans="1:8" ht="12.95" customHeight="1" x14ac:dyDescent="0.2">
      <c r="A932" s="49">
        <v>25</v>
      </c>
      <c r="B932" s="50" t="s">
        <v>59</v>
      </c>
      <c r="C932" s="205">
        <f t="shared" si="58"/>
        <v>272.7</v>
      </c>
      <c r="D932" s="205">
        <f t="shared" si="58"/>
        <v>286.26559103200219</v>
      </c>
      <c r="E932" s="205">
        <f t="shared" si="56"/>
        <v>30.480831032002186</v>
      </c>
      <c r="F932" s="206">
        <f t="shared" si="57"/>
        <v>0.11177422453979534</v>
      </c>
      <c r="G932" s="21"/>
    </row>
    <row r="933" spans="1:8" ht="12.95" customHeight="1" x14ac:dyDescent="0.2">
      <c r="A933" s="49">
        <v>26</v>
      </c>
      <c r="B933" s="50" t="s">
        <v>60</v>
      </c>
      <c r="C933" s="205">
        <f t="shared" si="58"/>
        <v>533</v>
      </c>
      <c r="D933" s="205">
        <f t="shared" si="58"/>
        <v>558.29476779940501</v>
      </c>
      <c r="E933" s="205">
        <f t="shared" si="56"/>
        <v>65.310157799404976</v>
      </c>
      <c r="F933" s="206">
        <f t="shared" si="57"/>
        <v>0.12253312907955906</v>
      </c>
      <c r="G933" s="21"/>
    </row>
    <row r="934" spans="1:8" ht="12.95" customHeight="1" x14ac:dyDescent="0.2">
      <c r="A934" s="49">
        <v>27</v>
      </c>
      <c r="B934" s="50" t="s">
        <v>61</v>
      </c>
      <c r="C934" s="205">
        <f t="shared" si="58"/>
        <v>444.7</v>
      </c>
      <c r="D934" s="205">
        <f t="shared" si="58"/>
        <v>470.37747211511839</v>
      </c>
      <c r="E934" s="205">
        <f t="shared" si="56"/>
        <v>36.622932115118374</v>
      </c>
      <c r="F934" s="206">
        <f t="shared" si="57"/>
        <v>8.2354243568964189E-2</v>
      </c>
      <c r="G934" s="21"/>
    </row>
    <row r="935" spans="1:8" ht="12.95" customHeight="1" x14ac:dyDescent="0.2">
      <c r="A935" s="49">
        <v>28</v>
      </c>
      <c r="B935" s="50" t="s">
        <v>62</v>
      </c>
      <c r="C935" s="205">
        <f t="shared" si="58"/>
        <v>333.5</v>
      </c>
      <c r="D935" s="205">
        <f t="shared" si="58"/>
        <v>349.27084612262627</v>
      </c>
      <c r="E935" s="205">
        <f t="shared" si="56"/>
        <v>42.950726122626293</v>
      </c>
      <c r="F935" s="206">
        <f t="shared" si="57"/>
        <v>0.12878778447564107</v>
      </c>
      <c r="G935" s="21"/>
    </row>
    <row r="936" spans="1:8" ht="12.95" customHeight="1" x14ac:dyDescent="0.2">
      <c r="A936" s="49">
        <v>29</v>
      </c>
      <c r="B936" s="50" t="s">
        <v>63</v>
      </c>
      <c r="C936" s="205">
        <f t="shared" si="58"/>
        <v>232.39999999999998</v>
      </c>
      <c r="D936" s="205">
        <f t="shared" si="58"/>
        <v>241.06197177650952</v>
      </c>
      <c r="E936" s="205">
        <f t="shared" si="56"/>
        <v>30.146191776509539</v>
      </c>
      <c r="F936" s="206">
        <f t="shared" si="57"/>
        <v>0.12971683208480869</v>
      </c>
      <c r="G936" s="21"/>
    </row>
    <row r="937" spans="1:8" ht="12.95" customHeight="1" x14ac:dyDescent="0.2">
      <c r="A937" s="49">
        <v>30</v>
      </c>
      <c r="B937" s="50" t="s">
        <v>64</v>
      </c>
      <c r="C937" s="205">
        <f t="shared" si="58"/>
        <v>675.6</v>
      </c>
      <c r="D937" s="205">
        <f t="shared" si="58"/>
        <v>701.09219306816021</v>
      </c>
      <c r="E937" s="205">
        <f t="shared" si="56"/>
        <v>113.4904830681603</v>
      </c>
      <c r="F937" s="206">
        <f t="shared" si="57"/>
        <v>0.16798472923055105</v>
      </c>
      <c r="G937" s="21"/>
      <c r="H937" s="1" t="s">
        <v>19</v>
      </c>
    </row>
    <row r="938" spans="1:8" ht="12.95" customHeight="1" x14ac:dyDescent="0.2">
      <c r="A938" s="52"/>
      <c r="B938" s="53" t="s">
        <v>65</v>
      </c>
      <c r="C938" s="160">
        <f>SUM(C908:C937)</f>
        <v>14552.200000000003</v>
      </c>
      <c r="D938" s="160">
        <f>SUM(D908:D937)</f>
        <v>15245.976342004578</v>
      </c>
      <c r="E938" s="160">
        <f>SUM(E908:E937)</f>
        <v>1858.7753420045774</v>
      </c>
      <c r="F938" s="197">
        <f>E938/C938</f>
        <v>0.12773156924757612</v>
      </c>
      <c r="G938" s="21"/>
    </row>
    <row r="939" spans="1:8" ht="12.95" customHeight="1" x14ac:dyDescent="0.2">
      <c r="A939" s="45"/>
      <c r="B939" s="46"/>
      <c r="C939" s="194"/>
      <c r="D939" s="194"/>
      <c r="E939" s="194"/>
      <c r="F939" s="192"/>
      <c r="G939" s="21"/>
    </row>
    <row r="940" spans="1:8" ht="24" customHeight="1" x14ac:dyDescent="0.2">
      <c r="A940" s="69" t="s">
        <v>189</v>
      </c>
    </row>
    <row r="941" spans="1:8" ht="9" customHeight="1" x14ac:dyDescent="0.2"/>
    <row r="942" spans="1:8" x14ac:dyDescent="0.2">
      <c r="A942" s="6" t="s">
        <v>190</v>
      </c>
    </row>
    <row r="943" spans="1:8" ht="30" customHeight="1" x14ac:dyDescent="0.2">
      <c r="A943" s="32" t="s">
        <v>28</v>
      </c>
      <c r="B943" s="32"/>
      <c r="C943" s="76" t="s">
        <v>85</v>
      </c>
      <c r="D943" s="76" t="s">
        <v>86</v>
      </c>
      <c r="E943" s="76" t="s">
        <v>11</v>
      </c>
      <c r="F943" s="76" t="s">
        <v>71</v>
      </c>
      <c r="G943" s="58"/>
    </row>
    <row r="944" spans="1:8" ht="13.5" customHeight="1" x14ac:dyDescent="0.2">
      <c r="A944" s="207">
        <v>1</v>
      </c>
      <c r="B944" s="207">
        <v>2</v>
      </c>
      <c r="C944" s="207">
        <v>3</v>
      </c>
      <c r="D944" s="207">
        <v>4</v>
      </c>
      <c r="E944" s="207" t="s">
        <v>87</v>
      </c>
      <c r="F944" s="207">
        <v>6</v>
      </c>
      <c r="G944" s="58"/>
    </row>
    <row r="945" spans="1:7" ht="27" customHeight="1" x14ac:dyDescent="0.2">
      <c r="A945" s="77">
        <v>1</v>
      </c>
      <c r="B945" s="78" t="s">
        <v>89</v>
      </c>
      <c r="C945" s="208">
        <v>825.66</v>
      </c>
      <c r="D945" s="208">
        <v>825.66</v>
      </c>
      <c r="E945" s="80">
        <f>C945-D945</f>
        <v>0</v>
      </c>
      <c r="F945" s="146">
        <f>E945/C945</f>
        <v>0</v>
      </c>
      <c r="G945" s="209"/>
    </row>
    <row r="946" spans="1:7" ht="28.5" x14ac:dyDescent="0.2">
      <c r="A946" s="77">
        <v>2</v>
      </c>
      <c r="B946" s="78" t="s">
        <v>177</v>
      </c>
      <c r="C946" s="208">
        <v>0</v>
      </c>
      <c r="D946" s="208">
        <v>0</v>
      </c>
      <c r="E946" s="80">
        <f>C946-D946</f>
        <v>0</v>
      </c>
      <c r="F946" s="146" t="e">
        <f>E946/C946</f>
        <v>#DIV/0!</v>
      </c>
      <c r="G946" s="58"/>
    </row>
    <row r="947" spans="1:7" ht="28.5" x14ac:dyDescent="0.2">
      <c r="A947" s="77">
        <v>3</v>
      </c>
      <c r="B947" s="78" t="s">
        <v>191</v>
      </c>
      <c r="C947" s="208">
        <v>819.59</v>
      </c>
      <c r="D947" s="208">
        <v>819.59</v>
      </c>
      <c r="E947" s="80">
        <f>C947-D947</f>
        <v>0</v>
      </c>
      <c r="F947" s="146">
        <f>E947/C947</f>
        <v>0</v>
      </c>
      <c r="G947" s="58"/>
    </row>
    <row r="948" spans="1:7" ht="15.75" customHeight="1" x14ac:dyDescent="0.2">
      <c r="A948" s="77">
        <v>4</v>
      </c>
      <c r="B948" s="210" t="s">
        <v>192</v>
      </c>
      <c r="C948" s="211">
        <f>SUM(C946:C947)</f>
        <v>819.59</v>
      </c>
      <c r="D948" s="211">
        <f>SUM(D946:D947)</f>
        <v>819.59</v>
      </c>
      <c r="E948" s="80">
        <f>C948-D948</f>
        <v>0</v>
      </c>
      <c r="F948" s="146">
        <f>E948/C948</f>
        <v>0</v>
      </c>
      <c r="G948" s="58" t="s">
        <v>19</v>
      </c>
    </row>
    <row r="949" spans="1:7" ht="15.75" customHeight="1" x14ac:dyDescent="0.2">
      <c r="A949" s="29"/>
      <c r="B949" s="212"/>
      <c r="C949" s="213"/>
      <c r="D949" s="213"/>
      <c r="E949" s="98"/>
      <c r="F949" s="98"/>
    </row>
    <row r="950" spans="1:7" s="214" customFormat="1" x14ac:dyDescent="0.2">
      <c r="A950" s="6" t="s">
        <v>193</v>
      </c>
    </row>
    <row r="951" spans="1:7" x14ac:dyDescent="0.2">
      <c r="E951" s="109" t="s">
        <v>130</v>
      </c>
      <c r="F951" s="215" t="s">
        <v>194</v>
      </c>
      <c r="G951" s="216"/>
    </row>
    <row r="952" spans="1:7" ht="28.5" x14ac:dyDescent="0.2">
      <c r="A952" s="138" t="s">
        <v>28</v>
      </c>
      <c r="B952" s="138" t="s">
        <v>195</v>
      </c>
      <c r="C952" s="138" t="s">
        <v>196</v>
      </c>
      <c r="D952" s="138" t="s">
        <v>106</v>
      </c>
      <c r="E952" s="138" t="s">
        <v>197</v>
      </c>
      <c r="F952" s="138" t="s">
        <v>198</v>
      </c>
      <c r="G952" s="104"/>
    </row>
    <row r="953" spans="1:7" x14ac:dyDescent="0.2">
      <c r="A953" s="217">
        <v>1</v>
      </c>
      <c r="B953" s="217">
        <v>2</v>
      </c>
      <c r="C953" s="217">
        <v>3</v>
      </c>
      <c r="D953" s="217">
        <v>4</v>
      </c>
      <c r="E953" s="217">
        <v>5</v>
      </c>
      <c r="F953" s="217">
        <v>6</v>
      </c>
      <c r="G953" s="218"/>
    </row>
    <row r="954" spans="1:7" ht="28.5" x14ac:dyDescent="0.2">
      <c r="A954" s="219">
        <v>1</v>
      </c>
      <c r="B954" s="220" t="s">
        <v>199</v>
      </c>
      <c r="C954" s="221">
        <f>C945/2</f>
        <v>412.83</v>
      </c>
      <c r="D954" s="221">
        <v>409.8</v>
      </c>
      <c r="E954" s="222">
        <v>409.8</v>
      </c>
      <c r="F954" s="27">
        <f>E954/C954</f>
        <v>0.99266041712084885</v>
      </c>
      <c r="G954" s="223"/>
    </row>
    <row r="955" spans="1:7" ht="89.25" customHeight="1" x14ac:dyDescent="0.2">
      <c r="A955" s="219">
        <v>2</v>
      </c>
      <c r="B955" s="220" t="s">
        <v>200</v>
      </c>
      <c r="C955" s="221">
        <f>C954</f>
        <v>412.83</v>
      </c>
      <c r="D955" s="221">
        <v>409.79</v>
      </c>
      <c r="E955" s="222">
        <v>409.79</v>
      </c>
      <c r="F955" s="27">
        <f>E955/C955</f>
        <v>0.99263619407504311</v>
      </c>
      <c r="G955" s="224"/>
    </row>
    <row r="956" spans="1:7" ht="15" x14ac:dyDescent="0.2">
      <c r="A956" s="297" t="s">
        <v>16</v>
      </c>
      <c r="B956" s="297"/>
      <c r="C956" s="225">
        <f>SUM(C954:C955)</f>
        <v>825.66</v>
      </c>
      <c r="D956" s="226">
        <f>SUM(D954:D955)</f>
        <v>819.59</v>
      </c>
      <c r="E956" s="226">
        <f>SUM(E954:E955)</f>
        <v>819.59</v>
      </c>
      <c r="F956" s="27">
        <f>E956/C956</f>
        <v>0.99264830559794592</v>
      </c>
      <c r="G956" s="227"/>
    </row>
    <row r="957" spans="1:7" s="228" customFormat="1" ht="22.9" customHeight="1" x14ac:dyDescent="0.2">
      <c r="A957" s="298"/>
      <c r="B957" s="298"/>
      <c r="C957" s="298"/>
      <c r="D957" s="298"/>
      <c r="E957" s="298"/>
      <c r="F957" s="298"/>
      <c r="G957" s="298"/>
    </row>
    <row r="958" spans="1:7" x14ac:dyDescent="0.2">
      <c r="A958" s="212" t="s">
        <v>201</v>
      </c>
      <c r="B958" s="99"/>
      <c r="C958" s="99"/>
      <c r="D958" s="229"/>
      <c r="E958" s="99"/>
      <c r="F958" s="99"/>
      <c r="G958" s="230"/>
    </row>
    <row r="959" spans="1:7" x14ac:dyDescent="0.2">
      <c r="A959" s="212"/>
      <c r="B959" s="99"/>
      <c r="C959" s="99"/>
      <c r="D959" s="229"/>
      <c r="E959" s="99"/>
      <c r="F959" s="99"/>
      <c r="G959" s="230"/>
    </row>
    <row r="960" spans="1:7" x14ac:dyDescent="0.2">
      <c r="A960" s="6" t="s">
        <v>202</v>
      </c>
    </row>
    <row r="961" spans="1:10" ht="30" customHeight="1" x14ac:dyDescent="0.2">
      <c r="A961" s="49" t="s">
        <v>28</v>
      </c>
      <c r="B961" s="138" t="s">
        <v>195</v>
      </c>
      <c r="C961" s="231" t="s">
        <v>85</v>
      </c>
      <c r="D961" s="231" t="s">
        <v>86</v>
      </c>
      <c r="E961" s="231" t="s">
        <v>11</v>
      </c>
      <c r="F961" s="231" t="s">
        <v>71</v>
      </c>
    </row>
    <row r="962" spans="1:10" ht="13.5" customHeight="1" x14ac:dyDescent="0.2">
      <c r="A962" s="32">
        <v>1</v>
      </c>
      <c r="B962" s="32">
        <v>2</v>
      </c>
      <c r="C962" s="32">
        <v>3</v>
      </c>
      <c r="D962" s="32">
        <v>4</v>
      </c>
      <c r="E962" s="32" t="s">
        <v>87</v>
      </c>
      <c r="F962" s="32">
        <v>6</v>
      </c>
      <c r="G962" s="58"/>
    </row>
    <row r="963" spans="1:10" ht="27" customHeight="1" x14ac:dyDescent="0.2">
      <c r="A963" s="77">
        <v>1</v>
      </c>
      <c r="B963" s="78" t="s">
        <v>89</v>
      </c>
      <c r="C963" s="80">
        <v>976.67</v>
      </c>
      <c r="D963" s="80">
        <v>976.67</v>
      </c>
      <c r="E963" s="80">
        <f>C963-D963</f>
        <v>0</v>
      </c>
      <c r="F963" s="232">
        <v>0</v>
      </c>
      <c r="G963" s="58"/>
    </row>
    <row r="964" spans="1:10" ht="28.5" x14ac:dyDescent="0.2">
      <c r="A964" s="77">
        <v>2</v>
      </c>
      <c r="B964" s="78" t="s">
        <v>177</v>
      </c>
      <c r="C964" s="80">
        <v>15.36</v>
      </c>
      <c r="D964" s="80">
        <v>15.36</v>
      </c>
      <c r="E964" s="80">
        <f>C964-D964</f>
        <v>0</v>
      </c>
      <c r="F964" s="146">
        <f>E964/C964</f>
        <v>0</v>
      </c>
      <c r="G964" s="58"/>
    </row>
    <row r="965" spans="1:10" ht="28.5" x14ac:dyDescent="0.2">
      <c r="A965" s="77">
        <v>3</v>
      </c>
      <c r="B965" s="78" t="s">
        <v>191</v>
      </c>
      <c r="C965" s="80">
        <v>802.2</v>
      </c>
      <c r="D965" s="80">
        <v>802.2</v>
      </c>
      <c r="E965" s="80">
        <f>C965-D965</f>
        <v>0</v>
      </c>
      <c r="F965" s="146">
        <f>E965/C965</f>
        <v>0</v>
      </c>
      <c r="G965" s="58"/>
    </row>
    <row r="966" spans="1:10" ht="15.75" customHeight="1" x14ac:dyDescent="0.2">
      <c r="A966" s="77">
        <v>4</v>
      </c>
      <c r="B966" s="210" t="s">
        <v>192</v>
      </c>
      <c r="C966" s="233">
        <f>SUM(C964:C965)</f>
        <v>817.56000000000006</v>
      </c>
      <c r="D966" s="233">
        <f>SUM(D964:D965)</f>
        <v>817.56000000000006</v>
      </c>
      <c r="E966" s="80">
        <f>C966-D966</f>
        <v>0</v>
      </c>
      <c r="F966" s="234">
        <f>E966/C966</f>
        <v>0</v>
      </c>
      <c r="G966" s="58"/>
    </row>
    <row r="967" spans="1:10" ht="15.75" customHeight="1" x14ac:dyDescent="0.2">
      <c r="A967" s="29"/>
      <c r="B967" s="212"/>
      <c r="C967" s="136"/>
      <c r="D967" s="136"/>
      <c r="E967" s="98"/>
      <c r="F967" s="43"/>
    </row>
    <row r="968" spans="1:10" s="214" customFormat="1" x14ac:dyDescent="0.2">
      <c r="A968" s="6" t="s">
        <v>203</v>
      </c>
    </row>
    <row r="969" spans="1:10" x14ac:dyDescent="0.2">
      <c r="F969" s="215"/>
      <c r="G969" s="109" t="s">
        <v>130</v>
      </c>
      <c r="H969" s="235"/>
    </row>
    <row r="970" spans="1:10" ht="57" x14ac:dyDescent="0.2">
      <c r="A970" s="138" t="s">
        <v>204</v>
      </c>
      <c r="B970" s="138" t="s">
        <v>205</v>
      </c>
      <c r="C970" s="138" t="s">
        <v>206</v>
      </c>
      <c r="D970" s="138" t="s">
        <v>207</v>
      </c>
      <c r="E970" s="138" t="s">
        <v>208</v>
      </c>
      <c r="F970" s="138" t="s">
        <v>11</v>
      </c>
      <c r="G970" s="138" t="s">
        <v>198</v>
      </c>
      <c r="H970" s="138" t="s">
        <v>209</v>
      </c>
    </row>
    <row r="971" spans="1:10" x14ac:dyDescent="0.2">
      <c r="A971" s="236">
        <v>1</v>
      </c>
      <c r="B971" s="236">
        <v>2</v>
      </c>
      <c r="C971" s="236">
        <v>3</v>
      </c>
      <c r="D971" s="236">
        <v>4</v>
      </c>
      <c r="E971" s="236">
        <v>5</v>
      </c>
      <c r="F971" s="236" t="s">
        <v>210</v>
      </c>
      <c r="G971" s="236">
        <v>7</v>
      </c>
      <c r="H971" s="237" t="s">
        <v>211</v>
      </c>
    </row>
    <row r="972" spans="1:10" ht="18" customHeight="1" x14ac:dyDescent="0.2">
      <c r="A972" s="238">
        <f>C963</f>
        <v>976.67</v>
      </c>
      <c r="B972" s="238">
        <f>D966</f>
        <v>817.56000000000006</v>
      </c>
      <c r="C972" s="239">
        <f>C403</f>
        <v>116646.39460000001</v>
      </c>
      <c r="D972" s="239">
        <f>(C972*750)/100000</f>
        <v>874.84795950000023</v>
      </c>
      <c r="E972" s="240">
        <v>749.81</v>
      </c>
      <c r="F972" s="239">
        <f>D972-E972</f>
        <v>125.03795950000028</v>
      </c>
      <c r="G972" s="27">
        <f>E972/A972</f>
        <v>0.76772092928010482</v>
      </c>
      <c r="H972" s="239">
        <f>B972-E972</f>
        <v>67.750000000000114</v>
      </c>
    </row>
    <row r="973" spans="1:10" s="242" customFormat="1" ht="12.75" x14ac:dyDescent="0.2">
      <c r="A973" s="241" t="s">
        <v>212</v>
      </c>
      <c r="J973" s="242">
        <f>E971/A971</f>
        <v>5</v>
      </c>
    </row>
    <row r="974" spans="1:10" s="242" customFormat="1" ht="6" customHeight="1" x14ac:dyDescent="0.2">
      <c r="A974" s="241"/>
    </row>
    <row r="975" spans="1:10" s="242" customFormat="1" ht="12.75" x14ac:dyDescent="0.2">
      <c r="A975" s="243" t="s">
        <v>213</v>
      </c>
    </row>
    <row r="976" spans="1:10" s="242" customFormat="1" ht="5.25" customHeight="1" x14ac:dyDescent="0.2">
      <c r="A976" s="241"/>
    </row>
    <row r="977" spans="1:9" s="242" customFormat="1" ht="13.5" customHeight="1" x14ac:dyDescent="0.2">
      <c r="A977" s="244" t="s">
        <v>214</v>
      </c>
      <c r="B977" s="245"/>
      <c r="C977" s="245"/>
      <c r="D977" s="245"/>
      <c r="E977" s="245"/>
      <c r="F977" s="245"/>
    </row>
    <row r="978" spans="1:9" s="242" customFormat="1" ht="13.5" customHeight="1" x14ac:dyDescent="0.2">
      <c r="A978" s="244"/>
      <c r="B978" s="245"/>
      <c r="C978" s="245"/>
      <c r="D978" s="245"/>
      <c r="E978" s="245"/>
      <c r="F978" s="245"/>
      <c r="I978" s="242">
        <f>D981*60000/100000</f>
        <v>9054.6</v>
      </c>
    </row>
    <row r="979" spans="1:9" s="242" customFormat="1" ht="12.75" x14ac:dyDescent="0.2">
      <c r="A979" s="246" t="s">
        <v>215</v>
      </c>
      <c r="B979" s="247"/>
      <c r="C979" s="247"/>
      <c r="D979" s="247"/>
      <c r="E979" s="248"/>
      <c r="I979" s="242">
        <f>D982*60000/100000</f>
        <v>15791.4</v>
      </c>
    </row>
    <row r="980" spans="1:9" s="242" customFormat="1" ht="25.5" x14ac:dyDescent="0.2">
      <c r="A980" s="249" t="s">
        <v>216</v>
      </c>
      <c r="B980" s="249" t="s">
        <v>217</v>
      </c>
      <c r="C980" s="249" t="s">
        <v>218</v>
      </c>
      <c r="D980" s="249" t="s">
        <v>219</v>
      </c>
      <c r="E980" s="249" t="s">
        <v>220</v>
      </c>
      <c r="G980" s="250"/>
      <c r="I980" s="242">
        <f>D983*60000/100000</f>
        <v>11249.4</v>
      </c>
    </row>
    <row r="981" spans="1:9" s="242" customFormat="1" ht="15.75" customHeight="1" x14ac:dyDescent="0.2">
      <c r="A981" s="299" t="s">
        <v>221</v>
      </c>
      <c r="B981" s="251" t="s">
        <v>222</v>
      </c>
      <c r="C981" s="252"/>
      <c r="D981" s="253">
        <v>15091</v>
      </c>
      <c r="E981" s="254">
        <v>9054.33</v>
      </c>
      <c r="G981" s="255"/>
      <c r="I981" s="242">
        <f>D984*60000/100000</f>
        <v>5395.8</v>
      </c>
    </row>
    <row r="982" spans="1:9" s="242" customFormat="1" ht="13.5" customHeight="1" x14ac:dyDescent="0.2">
      <c r="A982" s="300"/>
      <c r="B982" s="251" t="s">
        <v>223</v>
      </c>
      <c r="C982" s="252"/>
      <c r="D982" s="253">
        <v>26319</v>
      </c>
      <c r="E982" s="254">
        <v>15791.4</v>
      </c>
      <c r="G982" s="255"/>
    </row>
    <row r="983" spans="1:9" s="242" customFormat="1" ht="13.5" customHeight="1" x14ac:dyDescent="0.2">
      <c r="A983" s="300"/>
      <c r="B983" s="251" t="s">
        <v>224</v>
      </c>
      <c r="C983" s="252"/>
      <c r="D983" s="253">
        <v>18749</v>
      </c>
      <c r="E983" s="256">
        <v>11249.4</v>
      </c>
      <c r="G983" s="255"/>
    </row>
    <row r="984" spans="1:9" s="242" customFormat="1" ht="13.5" customHeight="1" x14ac:dyDescent="0.2">
      <c r="A984" s="300"/>
      <c r="B984" s="251" t="s">
        <v>225</v>
      </c>
      <c r="C984" s="252"/>
      <c r="D984" s="254">
        <v>8993</v>
      </c>
      <c r="E984" s="256">
        <v>4484.68</v>
      </c>
      <c r="G984" s="255"/>
    </row>
    <row r="985" spans="1:9" s="242" customFormat="1" ht="13.5" customHeight="1" x14ac:dyDescent="0.2">
      <c r="A985" s="300"/>
      <c r="B985" s="251" t="s">
        <v>226</v>
      </c>
      <c r="C985" s="252"/>
      <c r="D985" s="254">
        <v>0</v>
      </c>
      <c r="E985" s="256">
        <v>0</v>
      </c>
      <c r="G985" s="255"/>
    </row>
    <row r="986" spans="1:9" s="242" customFormat="1" ht="13.5" customHeight="1" x14ac:dyDescent="0.2">
      <c r="A986" s="300"/>
      <c r="B986" s="251" t="s">
        <v>227</v>
      </c>
      <c r="C986" s="252"/>
      <c r="D986" s="254">
        <v>0</v>
      </c>
      <c r="E986" s="256">
        <v>0</v>
      </c>
      <c r="G986" s="255"/>
    </row>
    <row r="987" spans="1:9" s="242" customFormat="1" ht="13.5" customHeight="1" x14ac:dyDescent="0.2">
      <c r="A987" s="300"/>
      <c r="B987" s="251" t="s">
        <v>228</v>
      </c>
      <c r="C987" s="252"/>
      <c r="D987" s="254">
        <v>0</v>
      </c>
      <c r="E987" s="256">
        <v>0</v>
      </c>
      <c r="G987" s="255"/>
    </row>
    <row r="988" spans="1:9" s="242" customFormat="1" ht="13.5" customHeight="1" x14ac:dyDescent="0.2">
      <c r="A988" s="300"/>
      <c r="B988" s="251" t="s">
        <v>229</v>
      </c>
      <c r="C988" s="252"/>
      <c r="D988" s="254">
        <v>0</v>
      </c>
      <c r="E988" s="256">
        <v>0</v>
      </c>
      <c r="G988" s="255"/>
    </row>
    <row r="989" spans="1:9" s="242" customFormat="1" ht="15.75" customHeight="1" x14ac:dyDescent="0.2">
      <c r="A989" s="301"/>
      <c r="B989" s="257" t="s">
        <v>230</v>
      </c>
      <c r="C989" s="258"/>
      <c r="D989" s="259">
        <f>SUM(D981:D988)</f>
        <v>69152</v>
      </c>
      <c r="E989" s="260">
        <f>SUM(E981:E984)</f>
        <v>40579.81</v>
      </c>
      <c r="G989" s="261"/>
    </row>
    <row r="990" spans="1:9" s="242" customFormat="1" ht="13.5" customHeight="1" x14ac:dyDescent="0.2">
      <c r="A990" s="244"/>
      <c r="B990" s="245"/>
      <c r="C990" s="245"/>
      <c r="D990" s="245"/>
      <c r="E990" s="245"/>
      <c r="F990" s="245"/>
    </row>
    <row r="991" spans="1:9" s="242" customFormat="1" ht="12.75" x14ac:dyDescent="0.2">
      <c r="A991" s="241" t="s">
        <v>231</v>
      </c>
    </row>
    <row r="992" spans="1:9" s="242" customFormat="1" ht="12.75" x14ac:dyDescent="0.2">
      <c r="A992" s="292" t="s">
        <v>232</v>
      </c>
      <c r="B992" s="295" t="s">
        <v>233</v>
      </c>
      <c r="C992" s="296"/>
      <c r="D992" s="295" t="s">
        <v>234</v>
      </c>
      <c r="E992" s="296"/>
      <c r="F992" s="295" t="s">
        <v>235</v>
      </c>
      <c r="G992" s="296"/>
    </row>
    <row r="993" spans="1:17" s="242" customFormat="1" ht="12.75" x14ac:dyDescent="0.2">
      <c r="A993" s="294"/>
      <c r="B993" s="262" t="s">
        <v>236</v>
      </c>
      <c r="C993" s="263" t="s">
        <v>237</v>
      </c>
      <c r="D993" s="251" t="s">
        <v>236</v>
      </c>
      <c r="E993" s="251" t="s">
        <v>237</v>
      </c>
      <c r="F993" s="251" t="s">
        <v>236</v>
      </c>
      <c r="G993" s="251" t="s">
        <v>237</v>
      </c>
    </row>
    <row r="994" spans="1:17" s="242" customFormat="1" ht="12.75" x14ac:dyDescent="0.2">
      <c r="A994" s="254" t="s">
        <v>238</v>
      </c>
      <c r="B994" s="264">
        <f>D989</f>
        <v>69152</v>
      </c>
      <c r="C994" s="256">
        <f>E989</f>
        <v>40579.81</v>
      </c>
      <c r="D994" s="254">
        <v>69152</v>
      </c>
      <c r="E994" s="256">
        <v>40579.81</v>
      </c>
      <c r="F994" s="265">
        <f>(D994-B994)/B994</f>
        <v>0</v>
      </c>
      <c r="G994" s="265">
        <f>(E994-C994)/C994</f>
        <v>0</v>
      </c>
    </row>
    <row r="995" spans="1:17" s="242" customFormat="1" ht="6.75" customHeight="1" x14ac:dyDescent="0.2">
      <c r="A995" s="261"/>
      <c r="B995" s="261"/>
      <c r="C995" s="261"/>
      <c r="D995" s="261"/>
    </row>
    <row r="996" spans="1:17" s="242" customFormat="1" ht="12.75" x14ac:dyDescent="0.2">
      <c r="A996" s="241" t="s">
        <v>239</v>
      </c>
    </row>
    <row r="997" spans="1:17" s="242" customFormat="1" ht="26.25" customHeight="1" x14ac:dyDescent="0.2">
      <c r="A997" s="289" t="s">
        <v>240</v>
      </c>
      <c r="B997" s="290"/>
      <c r="C997" s="289" t="s">
        <v>241</v>
      </c>
      <c r="D997" s="290"/>
      <c r="E997" s="289" t="s">
        <v>242</v>
      </c>
      <c r="F997" s="290"/>
      <c r="J997" s="242">
        <v>69152</v>
      </c>
      <c r="K997" s="242">
        <v>40579.81</v>
      </c>
      <c r="L997" s="242">
        <v>43354</v>
      </c>
      <c r="M997" s="242">
        <v>26012.400000000001</v>
      </c>
      <c r="N997" s="242">
        <v>25798</v>
      </c>
      <c r="O997" s="242">
        <v>14567.41</v>
      </c>
      <c r="P997" s="242">
        <v>0</v>
      </c>
      <c r="Q997" s="242">
        <v>0</v>
      </c>
    </row>
    <row r="998" spans="1:17" s="242" customFormat="1" ht="12.75" x14ac:dyDescent="0.2">
      <c r="A998" s="266" t="s">
        <v>236</v>
      </c>
      <c r="B998" s="266" t="s">
        <v>243</v>
      </c>
      <c r="C998" s="266" t="s">
        <v>236</v>
      </c>
      <c r="D998" s="266" t="s">
        <v>243</v>
      </c>
      <c r="E998" s="266" t="s">
        <v>236</v>
      </c>
      <c r="F998" s="266" t="s">
        <v>244</v>
      </c>
    </row>
    <row r="999" spans="1:17" s="242" customFormat="1" ht="12.75" x14ac:dyDescent="0.2">
      <c r="A999" s="251">
        <v>1</v>
      </c>
      <c r="B999" s="251">
        <v>2</v>
      </c>
      <c r="C999" s="251">
        <v>3</v>
      </c>
      <c r="D999" s="251">
        <v>4</v>
      </c>
      <c r="E999" s="251">
        <v>5</v>
      </c>
      <c r="F999" s="251">
        <v>6</v>
      </c>
    </row>
    <row r="1000" spans="1:17" s="242" customFormat="1" ht="15.75" customHeight="1" x14ac:dyDescent="0.2">
      <c r="A1000" s="267">
        <f>B994</f>
        <v>69152</v>
      </c>
      <c r="B1000" s="268">
        <f>C994</f>
        <v>40579.81</v>
      </c>
      <c r="C1000" s="269">
        <v>43354</v>
      </c>
      <c r="D1000" s="270">
        <v>26012.400000000001</v>
      </c>
      <c r="E1000" s="271">
        <f>C1000/A1000</f>
        <v>0.62693776029615922</v>
      </c>
      <c r="F1000" s="271">
        <f>D1000/B1000</f>
        <v>0.6410182797800188</v>
      </c>
    </row>
    <row r="1001" spans="1:17" s="242" customFormat="1" ht="12.75" x14ac:dyDescent="0.2">
      <c r="A1001" s="243" t="s">
        <v>245</v>
      </c>
    </row>
    <row r="1002" spans="1:17" s="242" customFormat="1" ht="6.75" customHeight="1" x14ac:dyDescent="0.2">
      <c r="A1002" s="241"/>
    </row>
    <row r="1003" spans="1:17" s="242" customFormat="1" ht="9" customHeight="1" x14ac:dyDescent="0.2">
      <c r="A1003" s="244" t="s">
        <v>246</v>
      </c>
    </row>
    <row r="1004" spans="1:17" s="242" customFormat="1" ht="13.5" customHeight="1" x14ac:dyDescent="0.2">
      <c r="A1004" s="291" t="s">
        <v>247</v>
      </c>
      <c r="B1004" s="291"/>
      <c r="C1004" s="291"/>
      <c r="D1004" s="291"/>
      <c r="E1004" s="291"/>
      <c r="F1004" s="245"/>
    </row>
    <row r="1005" spans="1:17" s="242" customFormat="1" ht="25.5" x14ac:dyDescent="0.2">
      <c r="A1005" s="266" t="s">
        <v>216</v>
      </c>
      <c r="B1005" s="266" t="s">
        <v>217</v>
      </c>
      <c r="C1005" s="266" t="s">
        <v>218</v>
      </c>
      <c r="D1005" s="266" t="s">
        <v>219</v>
      </c>
      <c r="E1005" s="266" t="s">
        <v>220</v>
      </c>
    </row>
    <row r="1006" spans="1:17" s="242" customFormat="1" ht="12.75" x14ac:dyDescent="0.2">
      <c r="A1006" s="292" t="s">
        <v>248</v>
      </c>
      <c r="B1006" s="251" t="s">
        <v>222</v>
      </c>
      <c r="C1006" s="251"/>
      <c r="D1006" s="272">
        <v>34385</v>
      </c>
      <c r="E1006" s="273">
        <v>1719.25</v>
      </c>
      <c r="G1006" s="250"/>
    </row>
    <row r="1007" spans="1:17" s="242" customFormat="1" ht="15.75" customHeight="1" x14ac:dyDescent="0.2">
      <c r="A1007" s="293"/>
      <c r="B1007" s="251" t="s">
        <v>223</v>
      </c>
      <c r="C1007" s="251"/>
      <c r="D1007" s="253">
        <v>18343</v>
      </c>
      <c r="E1007" s="256">
        <v>917.15</v>
      </c>
      <c r="G1007" s="255"/>
    </row>
    <row r="1008" spans="1:17" s="242" customFormat="1" ht="13.5" customHeight="1" x14ac:dyDescent="0.2">
      <c r="A1008" s="293"/>
      <c r="B1008" s="251" t="s">
        <v>224</v>
      </c>
      <c r="C1008" s="251"/>
      <c r="D1008" s="252">
        <v>10977</v>
      </c>
      <c r="E1008" s="274">
        <v>548.85</v>
      </c>
      <c r="G1008" s="255"/>
    </row>
    <row r="1009" spans="1:7" s="242" customFormat="1" ht="13.5" customHeight="1" x14ac:dyDescent="0.2">
      <c r="A1009" s="293"/>
      <c r="B1009" s="251" t="s">
        <v>225</v>
      </c>
      <c r="C1009" s="254"/>
      <c r="D1009" s="252">
        <v>2678</v>
      </c>
      <c r="E1009" s="267">
        <v>133.9</v>
      </c>
      <c r="G1009" s="255"/>
    </row>
    <row r="1010" spans="1:7" s="242" customFormat="1" ht="13.5" customHeight="1" x14ac:dyDescent="0.2">
      <c r="A1010" s="293"/>
      <c r="B1010" s="251" t="s">
        <v>226</v>
      </c>
      <c r="C1010" s="254"/>
      <c r="D1010" s="252">
        <v>0</v>
      </c>
      <c r="E1010" s="267">
        <v>0</v>
      </c>
      <c r="G1010" s="255"/>
    </row>
    <row r="1011" spans="1:7" s="242" customFormat="1" ht="13.5" customHeight="1" x14ac:dyDescent="0.2">
      <c r="A1011" s="293"/>
      <c r="B1011" s="251" t="s">
        <v>227</v>
      </c>
      <c r="C1011" s="254"/>
      <c r="D1011" s="252">
        <v>0</v>
      </c>
      <c r="E1011" s="267">
        <v>0</v>
      </c>
      <c r="G1011" s="255"/>
    </row>
    <row r="1012" spans="1:7" s="242" customFormat="1" ht="13.5" customHeight="1" x14ac:dyDescent="0.2">
      <c r="A1012" s="293"/>
      <c r="B1012" s="251" t="s">
        <v>228</v>
      </c>
      <c r="C1012" s="254"/>
      <c r="D1012" s="252">
        <v>0</v>
      </c>
      <c r="E1012" s="267">
        <v>0</v>
      </c>
      <c r="G1012" s="255"/>
    </row>
    <row r="1013" spans="1:7" s="242" customFormat="1" ht="13.5" customHeight="1" x14ac:dyDescent="0.2">
      <c r="A1013" s="293"/>
      <c r="B1013" s="251" t="s">
        <v>229</v>
      </c>
      <c r="C1013" s="254"/>
      <c r="D1013" s="252">
        <v>54228</v>
      </c>
      <c r="E1013" s="268">
        <v>2711.4</v>
      </c>
      <c r="F1013" s="242" t="s">
        <v>249</v>
      </c>
      <c r="G1013" s="275">
        <f>D1016-G1014</f>
        <v>67882</v>
      </c>
    </row>
    <row r="1014" spans="1:7" s="242" customFormat="1" ht="13.5" customHeight="1" x14ac:dyDescent="0.2">
      <c r="A1014" s="293"/>
      <c r="B1014" s="251" t="s">
        <v>250</v>
      </c>
      <c r="C1014" s="254"/>
      <c r="D1014" s="252">
        <v>10977</v>
      </c>
      <c r="E1014" s="268">
        <v>548.85</v>
      </c>
      <c r="F1014" s="242" t="s">
        <v>251</v>
      </c>
      <c r="G1014" s="255">
        <f>63706+2678</f>
        <v>66384</v>
      </c>
    </row>
    <row r="1015" spans="1:7" s="242" customFormat="1" ht="13.5" customHeight="1" x14ac:dyDescent="0.2">
      <c r="A1015" s="293"/>
      <c r="B1015" s="251" t="s">
        <v>252</v>
      </c>
      <c r="C1015" s="254"/>
      <c r="D1015" s="252">
        <v>2678</v>
      </c>
      <c r="E1015" s="268">
        <v>133.9</v>
      </c>
      <c r="G1015" s="255"/>
    </row>
    <row r="1016" spans="1:7" s="242" customFormat="1" ht="13.5" customHeight="1" x14ac:dyDescent="0.2">
      <c r="A1016" s="294"/>
      <c r="B1016" s="257" t="s">
        <v>253</v>
      </c>
      <c r="C1016" s="254"/>
      <c r="D1016" s="259">
        <f>SUM(D1006:D1015)</f>
        <v>134266</v>
      </c>
      <c r="E1016" s="260">
        <f>SUM(E1006:E1015)</f>
        <v>6713.3</v>
      </c>
      <c r="F1016" s="245"/>
      <c r="G1016" s="255"/>
    </row>
    <row r="1017" spans="1:7" s="242" customFormat="1" ht="13.5" customHeight="1" x14ac:dyDescent="0.2">
      <c r="A1017" s="276"/>
      <c r="B1017" s="277"/>
      <c r="C1017" s="261"/>
      <c r="D1017" s="278"/>
      <c r="E1017" s="278"/>
      <c r="F1017" s="245"/>
      <c r="G1017" s="255"/>
    </row>
    <row r="1018" spans="1:7" s="242" customFormat="1" ht="12.75" x14ac:dyDescent="0.2">
      <c r="A1018" s="241" t="s">
        <v>254</v>
      </c>
    </row>
    <row r="1019" spans="1:7" s="242" customFormat="1" ht="12.75" x14ac:dyDescent="0.2">
      <c r="A1019" s="292" t="s">
        <v>232</v>
      </c>
      <c r="B1019" s="295" t="s">
        <v>233</v>
      </c>
      <c r="C1019" s="296"/>
      <c r="D1019" s="295" t="s">
        <v>234</v>
      </c>
      <c r="E1019" s="296"/>
      <c r="F1019" s="295" t="s">
        <v>235</v>
      </c>
      <c r="G1019" s="296"/>
    </row>
    <row r="1020" spans="1:7" s="242" customFormat="1" ht="12.75" x14ac:dyDescent="0.2">
      <c r="A1020" s="294"/>
      <c r="B1020" s="262" t="s">
        <v>236</v>
      </c>
      <c r="C1020" s="263" t="s">
        <v>237</v>
      </c>
      <c r="D1020" s="251" t="s">
        <v>236</v>
      </c>
      <c r="E1020" s="251" t="s">
        <v>237</v>
      </c>
      <c r="F1020" s="251" t="s">
        <v>236</v>
      </c>
      <c r="G1020" s="251" t="s">
        <v>237</v>
      </c>
    </row>
    <row r="1021" spans="1:7" s="242" customFormat="1" ht="12.75" x14ac:dyDescent="0.2">
      <c r="A1021" s="279" t="s">
        <v>238</v>
      </c>
      <c r="B1021" s="280">
        <f>D1016</f>
        <v>134266</v>
      </c>
      <c r="C1021" s="274">
        <f>E1016</f>
        <v>6713.3</v>
      </c>
      <c r="D1021" s="280">
        <v>134266</v>
      </c>
      <c r="E1021" s="281">
        <v>6713.2999999999993</v>
      </c>
      <c r="F1021" s="282">
        <f>(D1021-B1021)/B1021</f>
        <v>0</v>
      </c>
      <c r="G1021" s="282">
        <f>(E1021-C1021)/C1021</f>
        <v>-1.3547654682092685E-16</v>
      </c>
    </row>
    <row r="1022" spans="1:7" s="242" customFormat="1" ht="9" customHeight="1" x14ac:dyDescent="0.2"/>
    <row r="1023" spans="1:7" s="242" customFormat="1" ht="12.75" x14ac:dyDescent="0.2">
      <c r="A1023" s="241" t="s">
        <v>255</v>
      </c>
      <c r="G1023" s="283"/>
    </row>
    <row r="1024" spans="1:7" s="242" customFormat="1" ht="26.25" customHeight="1" x14ac:dyDescent="0.2">
      <c r="A1024" s="289" t="s">
        <v>256</v>
      </c>
      <c r="B1024" s="290"/>
      <c r="C1024" s="289" t="s">
        <v>257</v>
      </c>
      <c r="D1024" s="290"/>
      <c r="E1024" s="289" t="s">
        <v>242</v>
      </c>
      <c r="F1024" s="290"/>
    </row>
    <row r="1025" spans="1:7" s="242" customFormat="1" ht="12.75" x14ac:dyDescent="0.2">
      <c r="A1025" s="266" t="s">
        <v>236</v>
      </c>
      <c r="B1025" s="266" t="s">
        <v>243</v>
      </c>
      <c r="C1025" s="266" t="s">
        <v>236</v>
      </c>
      <c r="D1025" s="266" t="s">
        <v>243</v>
      </c>
      <c r="E1025" s="266" t="s">
        <v>236</v>
      </c>
      <c r="F1025" s="266" t="s">
        <v>244</v>
      </c>
    </row>
    <row r="1026" spans="1:7" s="242" customFormat="1" ht="12.75" x14ac:dyDescent="0.2">
      <c r="A1026" s="251">
        <v>1</v>
      </c>
      <c r="B1026" s="251">
        <v>2</v>
      </c>
      <c r="C1026" s="251">
        <v>3</v>
      </c>
      <c r="D1026" s="251">
        <v>4</v>
      </c>
      <c r="E1026" s="251">
        <v>5</v>
      </c>
      <c r="F1026" s="251">
        <v>6</v>
      </c>
    </row>
    <row r="1027" spans="1:7" s="242" customFormat="1" ht="15.75" customHeight="1" x14ac:dyDescent="0.2">
      <c r="A1027" s="267">
        <f>B1021</f>
        <v>134266</v>
      </c>
      <c r="B1027" s="268">
        <f>C1021</f>
        <v>6713.3</v>
      </c>
      <c r="C1027" s="264">
        <v>134266</v>
      </c>
      <c r="D1027" s="256">
        <v>6713.2999999999993</v>
      </c>
      <c r="E1027" s="265">
        <f>C1027/A1027</f>
        <v>1</v>
      </c>
      <c r="F1027" s="265">
        <f>D1027/B1027</f>
        <v>0.99999999999999989</v>
      </c>
    </row>
    <row r="1028" spans="1:7" s="242" customFormat="1" ht="12.75" customHeight="1" x14ac:dyDescent="0.2">
      <c r="A1028" s="284"/>
      <c r="B1028" s="277"/>
      <c r="C1028" s="285"/>
      <c r="D1028" s="285"/>
      <c r="E1028" s="286"/>
      <c r="F1028" s="287"/>
      <c r="G1028" s="288"/>
    </row>
  </sheetData>
  <mergeCells count="37">
    <mergeCell ref="A9:H9"/>
    <mergeCell ref="A1:H1"/>
    <mergeCell ref="A2:H2"/>
    <mergeCell ref="A3:H3"/>
    <mergeCell ref="A5:H5"/>
    <mergeCell ref="A7:H7"/>
    <mergeCell ref="A248:F248"/>
    <mergeCell ref="A13:B13"/>
    <mergeCell ref="A21:D21"/>
    <mergeCell ref="A26:D26"/>
    <mergeCell ref="A27:D27"/>
    <mergeCell ref="A34:C34"/>
    <mergeCell ref="A35:G35"/>
    <mergeCell ref="A70:H70"/>
    <mergeCell ref="A106:H106"/>
    <mergeCell ref="A142:G142"/>
    <mergeCell ref="A177:F177"/>
    <mergeCell ref="A213:G213"/>
    <mergeCell ref="A956:B956"/>
    <mergeCell ref="A957:G957"/>
    <mergeCell ref="A981:A989"/>
    <mergeCell ref="A992:A993"/>
    <mergeCell ref="B992:C992"/>
    <mergeCell ref="D992:E992"/>
    <mergeCell ref="F992:G992"/>
    <mergeCell ref="A1024:B1024"/>
    <mergeCell ref="C1024:D1024"/>
    <mergeCell ref="E1024:F1024"/>
    <mergeCell ref="A997:B997"/>
    <mergeCell ref="C997:D997"/>
    <mergeCell ref="E997:F997"/>
    <mergeCell ref="A1004:E1004"/>
    <mergeCell ref="A1006:A1016"/>
    <mergeCell ref="A1019:A1020"/>
    <mergeCell ref="B1019:C1019"/>
    <mergeCell ref="D1019:E1019"/>
    <mergeCell ref="F1019:G1019"/>
  </mergeCells>
  <printOptions horizontalCentered="1"/>
  <pageMargins left="0.23622047244094491" right="0" top="0" bottom="0" header="0.51181102362204722" footer="0.51181102362204722"/>
  <pageSetup paperSize="9" scale="44" orientation="portrait" r:id="rId1"/>
  <headerFooter alignWithMargins="0"/>
  <rowBreaks count="9" manualBreakCount="9">
    <brk id="104" max="7" man="1"/>
    <brk id="211" max="7" man="1"/>
    <brk id="317" max="7" man="1"/>
    <brk id="441" max="7" man="1"/>
    <brk id="564" max="7" man="1"/>
    <brk id="680" max="7" man="1"/>
    <brk id="792" max="7" man="1"/>
    <brk id="867" max="7" man="1"/>
    <brk id="956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Odisha revised </vt:lpstr>
      <vt:lpstr>'Odisha revised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2018-06-18T11:58:45Z</dcterms:created>
  <dcterms:modified xsi:type="dcterms:W3CDTF">2018-07-03T03:43:00Z</dcterms:modified>
</cp:coreProperties>
</file>